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بنوك" sheetId="3" state="visible" r:id="rId3"/>
    <sheet xmlns:r="http://schemas.openxmlformats.org/officeDocument/2006/relationships" name="الخطابات" sheetId="4" state="visible" r:id="rId4"/>
  </sheets>
  <definedNames>
    <definedName name="_xlnm.Print_Area" localSheetId="3">'الخطابات'!$A$1:$O$46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0.0%"/>
    <numFmt numFmtId="166" formatCode="yyyy-mm-dd"/>
    <numFmt numFmtId="167" formatCode="dd/mm/yyyy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1" fillId="0" borderId="0" applyAlignment="1" pivotButton="0" quotePrefix="0" xfId="0">
      <alignment horizontal="right" vertical="center" wrapText="1"/>
    </xf>
    <xf numFmtId="0" fontId="15" fillId="0" borderId="2" applyAlignment="1" pivotButton="0" quotePrefix="0" xfId="0">
      <alignment horizontal="right" vertical="center" wrapText="1"/>
    </xf>
    <xf numFmtId="0" fontId="0" fillId="0" borderId="6" pivotButton="0" quotePrefix="0" xfId="0"/>
    <xf numFmtId="167" fontId="10" fillId="4" borderId="2" applyAlignment="1" applyProtection="1" pivotButton="0" quotePrefix="0" xfId="0">
      <alignment horizontal="center" vertical="center"/>
      <protection locked="0" hidden="0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0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سجل خطابات الضمان البنكية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يتابع خطابات الضمان الصادرة لصالح العملاء والجهات (ابتدائي، نهائي، دفعة مقدمة، حسن تنفيذ): القيمة والغطاء النقدي المحجوز والعمولة السنوية وتاريخ الانتهاء، وينبه للخطابات التي تنتهي خلال 30 يومًا أو انتهت ويجب استرداد غطائها، ويقارن المستخدم بحد التسهيلات لكل بنك.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ورقة «البنوك» اكتب حد تسهيلات خطابات الضمان لكل بنك.</t>
        </is>
      </c>
    </row>
    <row r="8" ht="18" customHeight="1">
      <c r="A8" s="11" t="inlineStr">
        <is>
          <t>•</t>
        </is>
      </c>
      <c r="B8" s="12" t="inlineStr">
        <is>
          <t>في ورقة «الخطابات» سجّل كل خطاب ونسبة الغطاء والعمولة، واكتب تاريخ المتابعة.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الخطاب المنتهي لا يُفرج عن غطائه تلقائيًا في كل البنوك؛ اطلب الإفراج كتابة. الخطاب الابتدائي يُسترد عند ترسية المناقصة أو استبداله بالنهائي.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rightToLeft="1"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2" customWidth="1" min="5" max="5"/>
    <col width="15" customWidth="1" min="6" max="6"/>
  </cols>
  <sheetData>
    <row r="1" ht="30" customHeight="1">
      <c r="A1" s="15" t="inlineStr">
        <is>
          <t>حدود التسهيلات واستخدامها</t>
        </is>
      </c>
      <c r="B1" s="16" t="n"/>
      <c r="C1" s="16" t="n"/>
      <c r="D1" s="16" t="n"/>
      <c r="E1" s="16" t="n"/>
      <c r="F1" s="16" t="n"/>
    </row>
    <row r="4" ht="30" customHeight="1">
      <c r="A4" s="17" t="inlineStr">
        <is>
          <t>البنك</t>
        </is>
      </c>
      <c r="B4" s="17" t="inlineStr">
        <is>
          <t>حد التسهيلات</t>
        </is>
      </c>
      <c r="C4" s="17" t="inlineStr">
        <is>
          <t>الخطابات السارية</t>
        </is>
      </c>
      <c r="D4" s="17" t="inlineStr">
        <is>
          <t>المتاح</t>
        </is>
      </c>
      <c r="E4" s="17" t="inlineStr">
        <is>
          <t>الاستخدام</t>
        </is>
      </c>
      <c r="F4" s="17" t="inlineStr">
        <is>
          <t>الغطاء المحجوز</t>
        </is>
      </c>
    </row>
    <row r="5">
      <c r="A5" s="18" t="inlineStr">
        <is>
          <t>البنك الأهلي المصري</t>
        </is>
      </c>
      <c r="B5" s="19" t="n">
        <v>5000000</v>
      </c>
      <c r="C5" s="20">
        <f>IF(A5="","",SUMIFS('الخطابات'!$F$6:$F$45,'الخطابات'!$C$6:$C$45,A5,'الخطابات'!$O$6:$O$45,"&lt;&gt;منتهي - اطلب الإفراج"))</f>
        <v/>
      </c>
      <c r="D5" s="20">
        <f>IF(A5="","",N(B5)-C5)</f>
        <v/>
      </c>
      <c r="E5" s="21">
        <f>IF(OR(A5="",N(B5)=0),"",C5/B5)</f>
        <v/>
      </c>
      <c r="F5" s="20">
        <f>IF(A5="","",SUMIF('الخطابات'!$C$6:$C$45,A5,'الخطابات'!$H$6:$H$45))</f>
        <v/>
      </c>
    </row>
    <row r="6">
      <c r="A6" s="18" t="inlineStr">
        <is>
          <t>بنك مصر</t>
        </is>
      </c>
      <c r="B6" s="19" t="n">
        <v>3000000</v>
      </c>
      <c r="C6" s="20">
        <f>IF(A6="","",SUMIFS('الخطابات'!$F$6:$F$45,'الخطابات'!$C$6:$C$45,A6,'الخطابات'!$O$6:$O$45,"&lt;&gt;منتهي - اطلب الإفراج"))</f>
        <v/>
      </c>
      <c r="D6" s="20">
        <f>IF(A6="","",N(B6)-C6)</f>
        <v/>
      </c>
      <c r="E6" s="21">
        <f>IF(OR(A6="",N(B6)=0),"",C6/B6)</f>
        <v/>
      </c>
      <c r="F6" s="20">
        <f>IF(A6="","",SUMIF('الخطابات'!$C$6:$C$45,A6,'الخطابات'!$H$6:$H$45))</f>
        <v/>
      </c>
    </row>
    <row r="7">
      <c r="A7" s="18" t="inlineStr">
        <is>
          <t>البنك التجاري الدولي</t>
        </is>
      </c>
      <c r="B7" s="19" t="n">
        <v>2000000</v>
      </c>
      <c r="C7" s="20">
        <f>IF(A7="","",SUMIFS('الخطابات'!$F$6:$F$45,'الخطابات'!$C$6:$C$45,A7,'الخطابات'!$O$6:$O$45,"&lt;&gt;منتهي - اطلب الإفراج"))</f>
        <v/>
      </c>
      <c r="D7" s="20">
        <f>IF(A7="","",N(B7)-C7)</f>
        <v/>
      </c>
      <c r="E7" s="21">
        <f>IF(OR(A7="",N(B7)=0),"",C7/B7)</f>
        <v/>
      </c>
      <c r="F7" s="20">
        <f>IF(A7="","",SUMIF('الخطابات'!$C$6:$C$45,A7,'الخطابات'!$H$6:$H$45))</f>
        <v/>
      </c>
    </row>
    <row r="8">
      <c r="A8" s="18" t="n"/>
      <c r="B8" s="19" t="n"/>
      <c r="C8" s="20">
        <f>IF(A8="","",SUMIFS('الخطابات'!$F$6:$F$45,'الخطابات'!$C$6:$C$45,A8,'الخطابات'!$O$6:$O$45,"&lt;&gt;منتهي - اطلب الإفراج"))</f>
        <v/>
      </c>
      <c r="D8" s="20">
        <f>IF(A8="","",N(B8)-C8)</f>
        <v/>
      </c>
      <c r="E8" s="21">
        <f>IF(OR(A8="",N(B8)=0),"",C8/B8)</f>
        <v/>
      </c>
      <c r="F8" s="20">
        <f>IF(A8="","",SUMIF('الخطابات'!$C$6:$C$45,A8,'الخطابات'!$H$6:$H$45))</f>
        <v/>
      </c>
    </row>
    <row r="9">
      <c r="A9" s="18" t="n"/>
      <c r="B9" s="19" t="n"/>
      <c r="C9" s="20">
        <f>IF(A9="","",SUMIFS('الخطابات'!$F$6:$F$45,'الخطابات'!$C$6:$C$45,A9,'الخطابات'!$O$6:$O$45,"&lt;&gt;منتهي - اطلب الإفراج"))</f>
        <v/>
      </c>
      <c r="D9" s="20">
        <f>IF(A9="","",N(B9)-C9)</f>
        <v/>
      </c>
      <c r="E9" s="21">
        <f>IF(OR(A9="",N(B9)=0),"",C9/B9)</f>
        <v/>
      </c>
      <c r="F9" s="20">
        <f>IF(A9="","",SUMIF('الخطابات'!$C$6:$C$45,A9,'الخطابات'!$H$6:$H$45))</f>
        <v/>
      </c>
    </row>
    <row r="10">
      <c r="A10" s="18" t="n"/>
      <c r="B10" s="19" t="n"/>
      <c r="C10" s="20">
        <f>IF(A10="","",SUMIFS('الخطابات'!$F$6:$F$45,'الخطابات'!$C$6:$C$45,A10,'الخطابات'!$O$6:$O$45,"&lt;&gt;منتهي - اطلب الإفراج"))</f>
        <v/>
      </c>
      <c r="D10" s="20">
        <f>IF(A10="","",N(B10)-C10)</f>
        <v/>
      </c>
      <c r="E10" s="21">
        <f>IF(OR(A10="",N(B10)=0),"",C10/B10)</f>
        <v/>
      </c>
      <c r="F10" s="20">
        <f>IF(A10="","",SUMIF('الخطابات'!$C$6:$C$45,A10,'الخطابات'!$H$6:$H$45))</f>
        <v/>
      </c>
    </row>
    <row r="11">
      <c r="A11" s="22" t="inlineStr">
        <is>
          <t>الإجمالي</t>
        </is>
      </c>
      <c r="B11" s="23">
        <f>SUM(B5:B10)</f>
        <v/>
      </c>
      <c r="C11" s="23">
        <f>SUM(C5:C10)</f>
        <v/>
      </c>
      <c r="D11" s="23">
        <f>SUM(D5:D10)</f>
        <v/>
      </c>
      <c r="E11" s="24" t="n"/>
      <c r="F11" s="23">
        <f>SUM(F5:F10)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F1"/>
  </mergeCells>
  <conditionalFormatting sqref="E5:E10">
    <cfRule type="cellIs" priority="1" operator="greaterThan" dxfId="0">
      <formula>0.85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46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20" customWidth="1" min="3" max="3"/>
    <col width="22" customWidth="1" min="4" max="4"/>
    <col width="11" customWidth="1" min="5" max="5"/>
    <col width="13" customWidth="1" min="6" max="6"/>
    <col width="9" customWidth="1" min="7" max="7"/>
    <col width="12" customWidth="1" min="8" max="8"/>
    <col width="11" customWidth="1" min="9" max="9"/>
    <col width="11" customWidth="1" min="10" max="10"/>
    <col width="9" customWidth="1" min="11" max="11"/>
    <col width="12" customWidth="1" min="12" max="12"/>
    <col width="9" customWidth="1" min="13" max="13"/>
    <col width="10" customWidth="1" min="14" max="14"/>
    <col width="22" customWidth="1" min="15" max="15"/>
  </cols>
  <sheetData>
    <row r="1" ht="30" customHeight="1">
      <c r="A1" s="15" t="inlineStr">
        <is>
          <t>خطابات الضمان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30" customHeight="1">
      <c r="A2" s="25" t="inlineStr">
        <is>
          <t>الخلايا الصفراء للإدخال.</t>
        </is>
      </c>
    </row>
    <row r="3">
      <c r="A3" s="26" t="inlineStr">
        <is>
          <t>تاريخ المتابعة</t>
        </is>
      </c>
      <c r="B3" s="27" t="n"/>
      <c r="C3" s="28" t="n">
        <v>46324</v>
      </c>
    </row>
    <row r="5" ht="44" customHeight="1">
      <c r="A5" s="17" t="inlineStr">
        <is>
          <t>م</t>
        </is>
      </c>
      <c r="B5" s="17" t="inlineStr">
        <is>
          <t>رقم الخطاب</t>
        </is>
      </c>
      <c r="C5" s="17" t="inlineStr">
        <is>
          <t>البنك</t>
        </is>
      </c>
      <c r="D5" s="17" t="inlineStr">
        <is>
          <t>المستفيد</t>
        </is>
      </c>
      <c r="E5" s="17" t="inlineStr">
        <is>
          <t>النوع</t>
        </is>
      </c>
      <c r="F5" s="17" t="inlineStr">
        <is>
          <t>القيمة</t>
        </is>
      </c>
      <c r="G5" s="17" t="inlineStr">
        <is>
          <t>نسبة الغطاء</t>
        </is>
      </c>
      <c r="H5" s="17" t="inlineStr">
        <is>
          <t>الغطاء المحجوز</t>
        </is>
      </c>
      <c r="I5" s="17" t="inlineStr">
        <is>
          <t>تاريخ الإصدار</t>
        </is>
      </c>
      <c r="J5" s="17" t="inlineStr">
        <is>
          <t>تاريخ الانتهاء</t>
        </is>
      </c>
      <c r="K5" s="17" t="inlineStr">
        <is>
          <t>العمولة السنوية %</t>
        </is>
      </c>
      <c r="L5" s="17" t="inlineStr">
        <is>
          <t>العمولة السنوية</t>
        </is>
      </c>
      <c r="M5" s="17" t="inlineStr">
        <is>
          <t>أيام للانتهاء</t>
        </is>
      </c>
      <c r="N5" s="17" t="inlineStr">
        <is>
          <t>التجديد</t>
        </is>
      </c>
      <c r="O5" s="17" t="inlineStr">
        <is>
          <t>الحالة</t>
        </is>
      </c>
    </row>
    <row r="6">
      <c r="A6" s="29">
        <f>IF(B6="","",ROW()-5)</f>
        <v/>
      </c>
      <c r="B6" s="30" t="inlineStr">
        <is>
          <t>LG-1101</t>
        </is>
      </c>
      <c r="C6" s="18" t="inlineStr">
        <is>
          <t>البنك الأهلي المصري</t>
        </is>
      </c>
      <c r="D6" s="18" t="inlineStr">
        <is>
          <t>هيئة الطرق والكباري</t>
        </is>
      </c>
      <c r="E6" s="30" t="inlineStr">
        <is>
          <t>نهائي</t>
        </is>
      </c>
      <c r="F6" s="19" t="n">
        <v>1250000</v>
      </c>
      <c r="G6" s="31" t="n">
        <v>0.25</v>
      </c>
      <c r="H6" s="20">
        <f>IF(F6="","",F6*N(G6))</f>
        <v/>
      </c>
      <c r="I6" s="28" t="n">
        <v>46054</v>
      </c>
      <c r="J6" s="28" t="n">
        <v>46418</v>
      </c>
      <c r="K6" s="32" t="n">
        <v>0.015</v>
      </c>
      <c r="L6" s="20">
        <f>IF(F6="","",F6*N(K6))</f>
        <v/>
      </c>
      <c r="M6" s="20">
        <f>IF(J6="","",J6-$C$3)</f>
        <v/>
      </c>
      <c r="N6" s="33">
        <f>IF(M6="","",IF(M6&lt;0,"",IF(M6&lt;=30,"قرر الآن","")))</f>
        <v/>
      </c>
      <c r="O6" s="33">
        <f>IF(M6="","",IF(M6&lt;0,"منتهي - اطلب الإفراج",IF(M6&lt;=30,"ينتهي خلال 30 يومًا","ساري")))</f>
        <v/>
      </c>
    </row>
    <row r="7">
      <c r="A7" s="29">
        <f>IF(B7="","",ROW()-5)</f>
        <v/>
      </c>
      <c r="B7" s="30" t="inlineStr">
        <is>
          <t>LG-1102</t>
        </is>
      </c>
      <c r="C7" s="18" t="inlineStr">
        <is>
          <t>البنك الأهلي المصري</t>
        </is>
      </c>
      <c r="D7" s="18" t="inlineStr">
        <is>
          <t>شركة المستقبل للاستثمار</t>
        </is>
      </c>
      <c r="E7" s="30" t="inlineStr">
        <is>
          <t>دفعة مقدمة</t>
        </is>
      </c>
      <c r="F7" s="19" t="n">
        <v>2400000</v>
      </c>
      <c r="G7" s="31" t="n">
        <v>0.1</v>
      </c>
      <c r="H7" s="20">
        <f>IF(F7="","",F7*N(G7))</f>
        <v/>
      </c>
      <c r="I7" s="28" t="n">
        <v>46096</v>
      </c>
      <c r="J7" s="28" t="n">
        <v>46346</v>
      </c>
      <c r="K7" s="32" t="n">
        <v>0.012</v>
      </c>
      <c r="L7" s="20">
        <f>IF(F7="","",F7*N(K7))</f>
        <v/>
      </c>
      <c r="M7" s="20">
        <f>IF(J7="","",J7-$C$3)</f>
        <v/>
      </c>
      <c r="N7" s="33">
        <f>IF(M7="","",IF(M7&lt;0,"",IF(M7&lt;=30,"قرر الآن","")))</f>
        <v/>
      </c>
      <c r="O7" s="33">
        <f>IF(M7="","",IF(M7&lt;0,"منتهي - اطلب الإفراج",IF(M7&lt;=30,"ينتهي خلال 30 يومًا","ساري")))</f>
        <v/>
      </c>
    </row>
    <row r="8">
      <c r="A8" s="29">
        <f>IF(B8="","",ROW()-5)</f>
        <v/>
      </c>
      <c r="B8" s="30" t="inlineStr">
        <is>
          <t>LG-1103</t>
        </is>
      </c>
      <c r="C8" s="18" t="inlineStr">
        <is>
          <t>بنك مصر</t>
        </is>
      </c>
      <c r="D8" s="18" t="inlineStr">
        <is>
          <t>محافظة الجيزة</t>
        </is>
      </c>
      <c r="E8" s="30" t="inlineStr">
        <is>
          <t>ابتدائي</t>
        </is>
      </c>
      <c r="F8" s="19" t="n">
        <v>300000</v>
      </c>
      <c r="G8" s="31" t="n">
        <v>0.5</v>
      </c>
      <c r="H8" s="20">
        <f>IF(F8="","",F8*N(G8))</f>
        <v/>
      </c>
      <c r="I8" s="28" t="n">
        <v>46266</v>
      </c>
      <c r="J8" s="28" t="n">
        <v>46357</v>
      </c>
      <c r="K8" s="32" t="n">
        <v>0.01</v>
      </c>
      <c r="L8" s="20">
        <f>IF(F8="","",F8*N(K8))</f>
        <v/>
      </c>
      <c r="M8" s="20">
        <f>IF(J8="","",J8-$C$3)</f>
        <v/>
      </c>
      <c r="N8" s="33">
        <f>IF(M8="","",IF(M8&lt;0,"",IF(M8&lt;=30,"قرر الآن","")))</f>
        <v/>
      </c>
      <c r="O8" s="33">
        <f>IF(M8="","",IF(M8&lt;0,"منتهي - اطلب الإفراج",IF(M8&lt;=30,"ينتهي خلال 30 يومًا","ساري")))</f>
        <v/>
      </c>
    </row>
    <row r="9">
      <c r="A9" s="29">
        <f>IF(B9="","",ROW()-5)</f>
        <v/>
      </c>
      <c r="B9" s="30" t="inlineStr">
        <is>
          <t>LG-1104</t>
        </is>
      </c>
      <c r="C9" s="18" t="inlineStr">
        <is>
          <t>بنك مصر</t>
        </is>
      </c>
      <c r="D9" s="18" t="inlineStr">
        <is>
          <t>مستشفى الرحمة</t>
        </is>
      </c>
      <c r="E9" s="30" t="inlineStr">
        <is>
          <t>حسن تنفيذ</t>
        </is>
      </c>
      <c r="F9" s="19" t="n">
        <v>680000</v>
      </c>
      <c r="G9" s="31" t="n">
        <v>0.2</v>
      </c>
      <c r="H9" s="20">
        <f>IF(F9="","",F9*N(G9))</f>
        <v/>
      </c>
      <c r="I9" s="28" t="n">
        <v>45809</v>
      </c>
      <c r="J9" s="28" t="n">
        <v>46295</v>
      </c>
      <c r="K9" s="32" t="n">
        <v>0.015</v>
      </c>
      <c r="L9" s="20">
        <f>IF(F9="","",F9*N(K9))</f>
        <v/>
      </c>
      <c r="M9" s="20">
        <f>IF(J9="","",J9-$C$3)</f>
        <v/>
      </c>
      <c r="N9" s="33">
        <f>IF(M9="","",IF(M9&lt;0,"",IF(M9&lt;=30,"قرر الآن","")))</f>
        <v/>
      </c>
      <c r="O9" s="33">
        <f>IF(M9="","",IF(M9&lt;0,"منتهي - اطلب الإفراج",IF(M9&lt;=30,"ينتهي خلال 30 يومًا","ساري")))</f>
        <v/>
      </c>
    </row>
    <row r="10">
      <c r="A10" s="29">
        <f>IF(B10="","",ROW()-5)</f>
        <v/>
      </c>
      <c r="B10" s="30" t="inlineStr">
        <is>
          <t>LG-1105</t>
        </is>
      </c>
      <c r="C10" s="18" t="inlineStr">
        <is>
          <t>البنك التجاري الدولي</t>
        </is>
      </c>
      <c r="D10" s="18" t="inlineStr">
        <is>
          <t>فندق الياسمين</t>
        </is>
      </c>
      <c r="E10" s="30" t="inlineStr">
        <is>
          <t>نهائي</t>
        </is>
      </c>
      <c r="F10" s="19" t="n">
        <v>520000</v>
      </c>
      <c r="G10" s="31" t="n">
        <v>0.15</v>
      </c>
      <c r="H10" s="20">
        <f>IF(F10="","",F10*N(G10))</f>
        <v/>
      </c>
      <c r="I10" s="28" t="n">
        <v>46152</v>
      </c>
      <c r="J10" s="28" t="n">
        <v>46516</v>
      </c>
      <c r="K10" s="32" t="n">
        <v>0.0125</v>
      </c>
      <c r="L10" s="20">
        <f>IF(F10="","",F10*N(K10))</f>
        <v/>
      </c>
      <c r="M10" s="20">
        <f>IF(J10="","",J10-$C$3)</f>
        <v/>
      </c>
      <c r="N10" s="33">
        <f>IF(M10="","",IF(M10&lt;0,"",IF(M10&lt;=30,"قرر الآن","")))</f>
        <v/>
      </c>
      <c r="O10" s="33">
        <f>IF(M10="","",IF(M10&lt;0,"منتهي - اطلب الإفراج",IF(M10&lt;=30,"ينتهي خلال 30 يومًا","ساري")))</f>
        <v/>
      </c>
    </row>
    <row r="11">
      <c r="A11" s="29">
        <f>IF(B11="","",ROW()-5)</f>
        <v/>
      </c>
      <c r="B11" s="30" t="inlineStr">
        <is>
          <t>LG-1106</t>
        </is>
      </c>
      <c r="C11" s="18" t="inlineStr">
        <is>
          <t>البنك الأهلي المصري</t>
        </is>
      </c>
      <c r="D11" s="18" t="inlineStr">
        <is>
          <t>هيئة المنطقة الصناعية</t>
        </is>
      </c>
      <c r="E11" s="30" t="inlineStr">
        <is>
          <t>ابتدائي</t>
        </is>
      </c>
      <c r="F11" s="19" t="n">
        <v>450000</v>
      </c>
      <c r="G11" s="31" t="n">
        <v>0.3</v>
      </c>
      <c r="H11" s="20">
        <f>IF(F11="","",F11*N(G11))</f>
        <v/>
      </c>
      <c r="I11" s="28" t="n">
        <v>46300</v>
      </c>
      <c r="J11" s="28" t="n">
        <v>46392</v>
      </c>
      <c r="K11" s="32" t="n">
        <v>0.01</v>
      </c>
      <c r="L11" s="20">
        <f>IF(F11="","",F11*N(K11))</f>
        <v/>
      </c>
      <c r="M11" s="20">
        <f>IF(J11="","",J11-$C$3)</f>
        <v/>
      </c>
      <c r="N11" s="33">
        <f>IF(M11="","",IF(M11&lt;0,"",IF(M11&lt;=30,"قرر الآن","")))</f>
        <v/>
      </c>
      <c r="O11" s="33">
        <f>IF(M11="","",IF(M11&lt;0,"منتهي - اطلب الإفراج",IF(M11&lt;=30,"ينتهي خلال 30 يومًا","ساري")))</f>
        <v/>
      </c>
    </row>
    <row r="12">
      <c r="A12" s="29">
        <f>IF(B12="","",ROW()-5)</f>
        <v/>
      </c>
      <c r="B12" s="30" t="n"/>
      <c r="C12" s="18" t="n"/>
      <c r="D12" s="18" t="n"/>
      <c r="E12" s="30" t="n"/>
      <c r="F12" s="19" t="n"/>
      <c r="G12" s="31" t="n"/>
      <c r="H12" s="20">
        <f>IF(F12="","",F12*N(G12))</f>
        <v/>
      </c>
      <c r="I12" s="28" t="n"/>
      <c r="J12" s="28" t="n"/>
      <c r="K12" s="32" t="n"/>
      <c r="L12" s="20">
        <f>IF(F12="","",F12*N(K12))</f>
        <v/>
      </c>
      <c r="M12" s="20">
        <f>IF(J12="","",J12-$C$3)</f>
        <v/>
      </c>
      <c r="N12" s="33">
        <f>IF(M12="","",IF(M12&lt;0,"",IF(M12&lt;=30,"قرر الآن","")))</f>
        <v/>
      </c>
      <c r="O12" s="33">
        <f>IF(M12="","",IF(M12&lt;0,"منتهي - اطلب الإفراج",IF(M12&lt;=30,"ينتهي خلال 30 يومًا","ساري")))</f>
        <v/>
      </c>
    </row>
    <row r="13">
      <c r="A13" s="29">
        <f>IF(B13="","",ROW()-5)</f>
        <v/>
      </c>
      <c r="B13" s="30" t="n"/>
      <c r="C13" s="18" t="n"/>
      <c r="D13" s="18" t="n"/>
      <c r="E13" s="30" t="n"/>
      <c r="F13" s="19" t="n"/>
      <c r="G13" s="31" t="n"/>
      <c r="H13" s="20">
        <f>IF(F13="","",F13*N(G13))</f>
        <v/>
      </c>
      <c r="I13" s="28" t="n"/>
      <c r="J13" s="28" t="n"/>
      <c r="K13" s="32" t="n"/>
      <c r="L13" s="20">
        <f>IF(F13="","",F13*N(K13))</f>
        <v/>
      </c>
      <c r="M13" s="20">
        <f>IF(J13="","",J13-$C$3)</f>
        <v/>
      </c>
      <c r="N13" s="33">
        <f>IF(M13="","",IF(M13&lt;0,"",IF(M13&lt;=30,"قرر الآن","")))</f>
        <v/>
      </c>
      <c r="O13" s="33">
        <f>IF(M13="","",IF(M13&lt;0,"منتهي - اطلب الإفراج",IF(M13&lt;=30,"ينتهي خلال 30 يومًا","ساري")))</f>
        <v/>
      </c>
    </row>
    <row r="14">
      <c r="A14" s="29">
        <f>IF(B14="","",ROW()-5)</f>
        <v/>
      </c>
      <c r="B14" s="30" t="n"/>
      <c r="C14" s="18" t="n"/>
      <c r="D14" s="18" t="n"/>
      <c r="E14" s="30" t="n"/>
      <c r="F14" s="19" t="n"/>
      <c r="G14" s="31" t="n"/>
      <c r="H14" s="20">
        <f>IF(F14="","",F14*N(G14))</f>
        <v/>
      </c>
      <c r="I14" s="28" t="n"/>
      <c r="J14" s="28" t="n"/>
      <c r="K14" s="32" t="n"/>
      <c r="L14" s="20">
        <f>IF(F14="","",F14*N(K14))</f>
        <v/>
      </c>
      <c r="M14" s="20">
        <f>IF(J14="","",J14-$C$3)</f>
        <v/>
      </c>
      <c r="N14" s="33">
        <f>IF(M14="","",IF(M14&lt;0,"",IF(M14&lt;=30,"قرر الآن","")))</f>
        <v/>
      </c>
      <c r="O14" s="33">
        <f>IF(M14="","",IF(M14&lt;0,"منتهي - اطلب الإفراج",IF(M14&lt;=30,"ينتهي خلال 30 يومًا","ساري")))</f>
        <v/>
      </c>
    </row>
    <row r="15">
      <c r="A15" s="29">
        <f>IF(B15="","",ROW()-5)</f>
        <v/>
      </c>
      <c r="B15" s="30" t="n"/>
      <c r="C15" s="18" t="n"/>
      <c r="D15" s="18" t="n"/>
      <c r="E15" s="30" t="n"/>
      <c r="F15" s="19" t="n"/>
      <c r="G15" s="31" t="n"/>
      <c r="H15" s="20">
        <f>IF(F15="","",F15*N(G15))</f>
        <v/>
      </c>
      <c r="I15" s="28" t="n"/>
      <c r="J15" s="28" t="n"/>
      <c r="K15" s="32" t="n"/>
      <c r="L15" s="20">
        <f>IF(F15="","",F15*N(K15))</f>
        <v/>
      </c>
      <c r="M15" s="20">
        <f>IF(J15="","",J15-$C$3)</f>
        <v/>
      </c>
      <c r="N15" s="33">
        <f>IF(M15="","",IF(M15&lt;0,"",IF(M15&lt;=30,"قرر الآن","")))</f>
        <v/>
      </c>
      <c r="O15" s="33">
        <f>IF(M15="","",IF(M15&lt;0,"منتهي - اطلب الإفراج",IF(M15&lt;=30,"ينتهي خلال 30 يومًا","ساري")))</f>
        <v/>
      </c>
    </row>
    <row r="16">
      <c r="A16" s="29">
        <f>IF(B16="","",ROW()-5)</f>
        <v/>
      </c>
      <c r="B16" s="30" t="n"/>
      <c r="C16" s="18" t="n"/>
      <c r="D16" s="18" t="n"/>
      <c r="E16" s="30" t="n"/>
      <c r="F16" s="19" t="n"/>
      <c r="G16" s="31" t="n"/>
      <c r="H16" s="20">
        <f>IF(F16="","",F16*N(G16))</f>
        <v/>
      </c>
      <c r="I16" s="28" t="n"/>
      <c r="J16" s="28" t="n"/>
      <c r="K16" s="32" t="n"/>
      <c r="L16" s="20">
        <f>IF(F16="","",F16*N(K16))</f>
        <v/>
      </c>
      <c r="M16" s="20">
        <f>IF(J16="","",J16-$C$3)</f>
        <v/>
      </c>
      <c r="N16" s="33">
        <f>IF(M16="","",IF(M16&lt;0,"",IF(M16&lt;=30,"قرر الآن","")))</f>
        <v/>
      </c>
      <c r="O16" s="33">
        <f>IF(M16="","",IF(M16&lt;0,"منتهي - اطلب الإفراج",IF(M16&lt;=30,"ينتهي خلال 30 يومًا","ساري")))</f>
        <v/>
      </c>
    </row>
    <row r="17">
      <c r="A17" s="29">
        <f>IF(B17="","",ROW()-5)</f>
        <v/>
      </c>
      <c r="B17" s="30" t="n"/>
      <c r="C17" s="18" t="n"/>
      <c r="D17" s="18" t="n"/>
      <c r="E17" s="30" t="n"/>
      <c r="F17" s="19" t="n"/>
      <c r="G17" s="31" t="n"/>
      <c r="H17" s="20">
        <f>IF(F17="","",F17*N(G17))</f>
        <v/>
      </c>
      <c r="I17" s="28" t="n"/>
      <c r="J17" s="28" t="n"/>
      <c r="K17" s="32" t="n"/>
      <c r="L17" s="20">
        <f>IF(F17="","",F17*N(K17))</f>
        <v/>
      </c>
      <c r="M17" s="20">
        <f>IF(J17="","",J17-$C$3)</f>
        <v/>
      </c>
      <c r="N17" s="33">
        <f>IF(M17="","",IF(M17&lt;0,"",IF(M17&lt;=30,"قرر الآن","")))</f>
        <v/>
      </c>
      <c r="O17" s="33">
        <f>IF(M17="","",IF(M17&lt;0,"منتهي - اطلب الإفراج",IF(M17&lt;=30,"ينتهي خلال 30 يومًا","ساري")))</f>
        <v/>
      </c>
    </row>
    <row r="18">
      <c r="A18" s="29">
        <f>IF(B18="","",ROW()-5)</f>
        <v/>
      </c>
      <c r="B18" s="30" t="n"/>
      <c r="C18" s="18" t="n"/>
      <c r="D18" s="18" t="n"/>
      <c r="E18" s="30" t="n"/>
      <c r="F18" s="19" t="n"/>
      <c r="G18" s="31" t="n"/>
      <c r="H18" s="20">
        <f>IF(F18="","",F18*N(G18))</f>
        <v/>
      </c>
      <c r="I18" s="28" t="n"/>
      <c r="J18" s="28" t="n"/>
      <c r="K18" s="32" t="n"/>
      <c r="L18" s="20">
        <f>IF(F18="","",F18*N(K18))</f>
        <v/>
      </c>
      <c r="M18" s="20">
        <f>IF(J18="","",J18-$C$3)</f>
        <v/>
      </c>
      <c r="N18" s="33">
        <f>IF(M18="","",IF(M18&lt;0,"",IF(M18&lt;=30,"قرر الآن","")))</f>
        <v/>
      </c>
      <c r="O18" s="33">
        <f>IF(M18="","",IF(M18&lt;0,"منتهي - اطلب الإفراج",IF(M18&lt;=30,"ينتهي خلال 30 يومًا","ساري")))</f>
        <v/>
      </c>
    </row>
    <row r="19">
      <c r="A19" s="29">
        <f>IF(B19="","",ROW()-5)</f>
        <v/>
      </c>
      <c r="B19" s="30" t="n"/>
      <c r="C19" s="18" t="n"/>
      <c r="D19" s="18" t="n"/>
      <c r="E19" s="30" t="n"/>
      <c r="F19" s="19" t="n"/>
      <c r="G19" s="31" t="n"/>
      <c r="H19" s="20">
        <f>IF(F19="","",F19*N(G19))</f>
        <v/>
      </c>
      <c r="I19" s="28" t="n"/>
      <c r="J19" s="28" t="n"/>
      <c r="K19" s="32" t="n"/>
      <c r="L19" s="20">
        <f>IF(F19="","",F19*N(K19))</f>
        <v/>
      </c>
      <c r="M19" s="20">
        <f>IF(J19="","",J19-$C$3)</f>
        <v/>
      </c>
      <c r="N19" s="33">
        <f>IF(M19="","",IF(M19&lt;0,"",IF(M19&lt;=30,"قرر الآن","")))</f>
        <v/>
      </c>
      <c r="O19" s="33">
        <f>IF(M19="","",IF(M19&lt;0,"منتهي - اطلب الإفراج",IF(M19&lt;=30,"ينتهي خلال 30 يومًا","ساري")))</f>
        <v/>
      </c>
    </row>
    <row r="20">
      <c r="A20" s="29">
        <f>IF(B20="","",ROW()-5)</f>
        <v/>
      </c>
      <c r="B20" s="30" t="n"/>
      <c r="C20" s="18" t="n"/>
      <c r="D20" s="18" t="n"/>
      <c r="E20" s="30" t="n"/>
      <c r="F20" s="19" t="n"/>
      <c r="G20" s="31" t="n"/>
      <c r="H20" s="20">
        <f>IF(F20="","",F20*N(G20))</f>
        <v/>
      </c>
      <c r="I20" s="28" t="n"/>
      <c r="J20" s="28" t="n"/>
      <c r="K20" s="32" t="n"/>
      <c r="L20" s="20">
        <f>IF(F20="","",F20*N(K20))</f>
        <v/>
      </c>
      <c r="M20" s="20">
        <f>IF(J20="","",J20-$C$3)</f>
        <v/>
      </c>
      <c r="N20" s="33">
        <f>IF(M20="","",IF(M20&lt;0,"",IF(M20&lt;=30,"قرر الآن","")))</f>
        <v/>
      </c>
      <c r="O20" s="33">
        <f>IF(M20="","",IF(M20&lt;0,"منتهي - اطلب الإفراج",IF(M20&lt;=30,"ينتهي خلال 30 يومًا","ساري")))</f>
        <v/>
      </c>
    </row>
    <row r="21">
      <c r="A21" s="29">
        <f>IF(B21="","",ROW()-5)</f>
        <v/>
      </c>
      <c r="B21" s="30" t="n"/>
      <c r="C21" s="18" t="n"/>
      <c r="D21" s="18" t="n"/>
      <c r="E21" s="30" t="n"/>
      <c r="F21" s="19" t="n"/>
      <c r="G21" s="31" t="n"/>
      <c r="H21" s="20">
        <f>IF(F21="","",F21*N(G21))</f>
        <v/>
      </c>
      <c r="I21" s="28" t="n"/>
      <c r="J21" s="28" t="n"/>
      <c r="K21" s="32" t="n"/>
      <c r="L21" s="20">
        <f>IF(F21="","",F21*N(K21))</f>
        <v/>
      </c>
      <c r="M21" s="20">
        <f>IF(J21="","",J21-$C$3)</f>
        <v/>
      </c>
      <c r="N21" s="33">
        <f>IF(M21="","",IF(M21&lt;0,"",IF(M21&lt;=30,"قرر الآن","")))</f>
        <v/>
      </c>
      <c r="O21" s="33">
        <f>IF(M21="","",IF(M21&lt;0,"منتهي - اطلب الإفراج",IF(M21&lt;=30,"ينتهي خلال 30 يومًا","ساري")))</f>
        <v/>
      </c>
    </row>
    <row r="22">
      <c r="A22" s="29">
        <f>IF(B22="","",ROW()-5)</f>
        <v/>
      </c>
      <c r="B22" s="30" t="n"/>
      <c r="C22" s="18" t="n"/>
      <c r="D22" s="18" t="n"/>
      <c r="E22" s="30" t="n"/>
      <c r="F22" s="19" t="n"/>
      <c r="G22" s="31" t="n"/>
      <c r="H22" s="20">
        <f>IF(F22="","",F22*N(G22))</f>
        <v/>
      </c>
      <c r="I22" s="28" t="n"/>
      <c r="J22" s="28" t="n"/>
      <c r="K22" s="32" t="n"/>
      <c r="L22" s="20">
        <f>IF(F22="","",F22*N(K22))</f>
        <v/>
      </c>
      <c r="M22" s="20">
        <f>IF(J22="","",J22-$C$3)</f>
        <v/>
      </c>
      <c r="N22" s="33">
        <f>IF(M22="","",IF(M22&lt;0,"",IF(M22&lt;=30,"قرر الآن","")))</f>
        <v/>
      </c>
      <c r="O22" s="33">
        <f>IF(M22="","",IF(M22&lt;0,"منتهي - اطلب الإفراج",IF(M22&lt;=30,"ينتهي خلال 30 يومًا","ساري")))</f>
        <v/>
      </c>
    </row>
    <row r="23">
      <c r="A23" s="29">
        <f>IF(B23="","",ROW()-5)</f>
        <v/>
      </c>
      <c r="B23" s="30" t="n"/>
      <c r="C23" s="18" t="n"/>
      <c r="D23" s="18" t="n"/>
      <c r="E23" s="30" t="n"/>
      <c r="F23" s="19" t="n"/>
      <c r="G23" s="31" t="n"/>
      <c r="H23" s="20">
        <f>IF(F23="","",F23*N(G23))</f>
        <v/>
      </c>
      <c r="I23" s="28" t="n"/>
      <c r="J23" s="28" t="n"/>
      <c r="K23" s="32" t="n"/>
      <c r="L23" s="20">
        <f>IF(F23="","",F23*N(K23))</f>
        <v/>
      </c>
      <c r="M23" s="20">
        <f>IF(J23="","",J23-$C$3)</f>
        <v/>
      </c>
      <c r="N23" s="33">
        <f>IF(M23="","",IF(M23&lt;0,"",IF(M23&lt;=30,"قرر الآن","")))</f>
        <v/>
      </c>
      <c r="O23" s="33">
        <f>IF(M23="","",IF(M23&lt;0,"منتهي - اطلب الإفراج",IF(M23&lt;=30,"ينتهي خلال 30 يومًا","ساري")))</f>
        <v/>
      </c>
    </row>
    <row r="24">
      <c r="A24" s="29">
        <f>IF(B24="","",ROW()-5)</f>
        <v/>
      </c>
      <c r="B24" s="30" t="n"/>
      <c r="C24" s="18" t="n"/>
      <c r="D24" s="18" t="n"/>
      <c r="E24" s="30" t="n"/>
      <c r="F24" s="19" t="n"/>
      <c r="G24" s="31" t="n"/>
      <c r="H24" s="20">
        <f>IF(F24="","",F24*N(G24))</f>
        <v/>
      </c>
      <c r="I24" s="28" t="n"/>
      <c r="J24" s="28" t="n"/>
      <c r="K24" s="32" t="n"/>
      <c r="L24" s="20">
        <f>IF(F24="","",F24*N(K24))</f>
        <v/>
      </c>
      <c r="M24" s="20">
        <f>IF(J24="","",J24-$C$3)</f>
        <v/>
      </c>
      <c r="N24" s="33">
        <f>IF(M24="","",IF(M24&lt;0,"",IF(M24&lt;=30,"قرر الآن","")))</f>
        <v/>
      </c>
      <c r="O24" s="33">
        <f>IF(M24="","",IF(M24&lt;0,"منتهي - اطلب الإفراج",IF(M24&lt;=30,"ينتهي خلال 30 يومًا","ساري")))</f>
        <v/>
      </c>
    </row>
    <row r="25">
      <c r="A25" s="29">
        <f>IF(B25="","",ROW()-5)</f>
        <v/>
      </c>
      <c r="B25" s="30" t="n"/>
      <c r="C25" s="18" t="n"/>
      <c r="D25" s="18" t="n"/>
      <c r="E25" s="30" t="n"/>
      <c r="F25" s="19" t="n"/>
      <c r="G25" s="31" t="n"/>
      <c r="H25" s="20">
        <f>IF(F25="","",F25*N(G25))</f>
        <v/>
      </c>
      <c r="I25" s="28" t="n"/>
      <c r="J25" s="28" t="n"/>
      <c r="K25" s="32" t="n"/>
      <c r="L25" s="20">
        <f>IF(F25="","",F25*N(K25))</f>
        <v/>
      </c>
      <c r="M25" s="20">
        <f>IF(J25="","",J25-$C$3)</f>
        <v/>
      </c>
      <c r="N25" s="33">
        <f>IF(M25="","",IF(M25&lt;0,"",IF(M25&lt;=30,"قرر الآن","")))</f>
        <v/>
      </c>
      <c r="O25" s="33">
        <f>IF(M25="","",IF(M25&lt;0,"منتهي - اطلب الإفراج",IF(M25&lt;=30,"ينتهي خلال 30 يومًا","ساري")))</f>
        <v/>
      </c>
    </row>
    <row r="26">
      <c r="A26" s="29">
        <f>IF(B26="","",ROW()-5)</f>
        <v/>
      </c>
      <c r="B26" s="30" t="n"/>
      <c r="C26" s="18" t="n"/>
      <c r="D26" s="18" t="n"/>
      <c r="E26" s="30" t="n"/>
      <c r="F26" s="19" t="n"/>
      <c r="G26" s="31" t="n"/>
      <c r="H26" s="20">
        <f>IF(F26="","",F26*N(G26))</f>
        <v/>
      </c>
      <c r="I26" s="28" t="n"/>
      <c r="J26" s="28" t="n"/>
      <c r="K26" s="32" t="n"/>
      <c r="L26" s="20">
        <f>IF(F26="","",F26*N(K26))</f>
        <v/>
      </c>
      <c r="M26" s="20">
        <f>IF(J26="","",J26-$C$3)</f>
        <v/>
      </c>
      <c r="N26" s="33">
        <f>IF(M26="","",IF(M26&lt;0,"",IF(M26&lt;=30,"قرر الآن","")))</f>
        <v/>
      </c>
      <c r="O26" s="33">
        <f>IF(M26="","",IF(M26&lt;0,"منتهي - اطلب الإفراج",IF(M26&lt;=30,"ينتهي خلال 30 يومًا","ساري")))</f>
        <v/>
      </c>
    </row>
    <row r="27">
      <c r="A27" s="29">
        <f>IF(B27="","",ROW()-5)</f>
        <v/>
      </c>
      <c r="B27" s="30" t="n"/>
      <c r="C27" s="18" t="n"/>
      <c r="D27" s="18" t="n"/>
      <c r="E27" s="30" t="n"/>
      <c r="F27" s="19" t="n"/>
      <c r="G27" s="31" t="n"/>
      <c r="H27" s="20">
        <f>IF(F27="","",F27*N(G27))</f>
        <v/>
      </c>
      <c r="I27" s="28" t="n"/>
      <c r="J27" s="28" t="n"/>
      <c r="K27" s="32" t="n"/>
      <c r="L27" s="20">
        <f>IF(F27="","",F27*N(K27))</f>
        <v/>
      </c>
      <c r="M27" s="20">
        <f>IF(J27="","",J27-$C$3)</f>
        <v/>
      </c>
      <c r="N27" s="33">
        <f>IF(M27="","",IF(M27&lt;0,"",IF(M27&lt;=30,"قرر الآن","")))</f>
        <v/>
      </c>
      <c r="O27" s="33">
        <f>IF(M27="","",IF(M27&lt;0,"منتهي - اطلب الإفراج",IF(M27&lt;=30,"ينتهي خلال 30 يومًا","ساري")))</f>
        <v/>
      </c>
    </row>
    <row r="28">
      <c r="A28" s="29">
        <f>IF(B28="","",ROW()-5)</f>
        <v/>
      </c>
      <c r="B28" s="30" t="n"/>
      <c r="C28" s="18" t="n"/>
      <c r="D28" s="18" t="n"/>
      <c r="E28" s="30" t="n"/>
      <c r="F28" s="19" t="n"/>
      <c r="G28" s="31" t="n"/>
      <c r="H28" s="20">
        <f>IF(F28="","",F28*N(G28))</f>
        <v/>
      </c>
      <c r="I28" s="28" t="n"/>
      <c r="J28" s="28" t="n"/>
      <c r="K28" s="32" t="n"/>
      <c r="L28" s="20">
        <f>IF(F28="","",F28*N(K28))</f>
        <v/>
      </c>
      <c r="M28" s="20">
        <f>IF(J28="","",J28-$C$3)</f>
        <v/>
      </c>
      <c r="N28" s="33">
        <f>IF(M28="","",IF(M28&lt;0,"",IF(M28&lt;=30,"قرر الآن","")))</f>
        <v/>
      </c>
      <c r="O28" s="33">
        <f>IF(M28="","",IF(M28&lt;0,"منتهي - اطلب الإفراج",IF(M28&lt;=30,"ينتهي خلال 30 يومًا","ساري")))</f>
        <v/>
      </c>
    </row>
    <row r="29">
      <c r="A29" s="29">
        <f>IF(B29="","",ROW()-5)</f>
        <v/>
      </c>
      <c r="B29" s="30" t="n"/>
      <c r="C29" s="18" t="n"/>
      <c r="D29" s="18" t="n"/>
      <c r="E29" s="30" t="n"/>
      <c r="F29" s="19" t="n"/>
      <c r="G29" s="31" t="n"/>
      <c r="H29" s="20">
        <f>IF(F29="","",F29*N(G29))</f>
        <v/>
      </c>
      <c r="I29" s="28" t="n"/>
      <c r="J29" s="28" t="n"/>
      <c r="K29" s="32" t="n"/>
      <c r="L29" s="20">
        <f>IF(F29="","",F29*N(K29))</f>
        <v/>
      </c>
      <c r="M29" s="20">
        <f>IF(J29="","",J29-$C$3)</f>
        <v/>
      </c>
      <c r="N29" s="33">
        <f>IF(M29="","",IF(M29&lt;0,"",IF(M29&lt;=30,"قرر الآن","")))</f>
        <v/>
      </c>
      <c r="O29" s="33">
        <f>IF(M29="","",IF(M29&lt;0,"منتهي - اطلب الإفراج",IF(M29&lt;=30,"ينتهي خلال 30 يومًا","ساري")))</f>
        <v/>
      </c>
    </row>
    <row r="30">
      <c r="A30" s="29">
        <f>IF(B30="","",ROW()-5)</f>
        <v/>
      </c>
      <c r="B30" s="30" t="n"/>
      <c r="C30" s="18" t="n"/>
      <c r="D30" s="18" t="n"/>
      <c r="E30" s="30" t="n"/>
      <c r="F30" s="19" t="n"/>
      <c r="G30" s="31" t="n"/>
      <c r="H30" s="20">
        <f>IF(F30="","",F30*N(G30))</f>
        <v/>
      </c>
      <c r="I30" s="28" t="n"/>
      <c r="J30" s="28" t="n"/>
      <c r="K30" s="32" t="n"/>
      <c r="L30" s="20">
        <f>IF(F30="","",F30*N(K30))</f>
        <v/>
      </c>
      <c r="M30" s="20">
        <f>IF(J30="","",J30-$C$3)</f>
        <v/>
      </c>
      <c r="N30" s="33">
        <f>IF(M30="","",IF(M30&lt;0,"",IF(M30&lt;=30,"قرر الآن","")))</f>
        <v/>
      </c>
      <c r="O30" s="33">
        <f>IF(M30="","",IF(M30&lt;0,"منتهي - اطلب الإفراج",IF(M30&lt;=30,"ينتهي خلال 30 يومًا","ساري")))</f>
        <v/>
      </c>
    </row>
    <row r="31">
      <c r="A31" s="29">
        <f>IF(B31="","",ROW()-5)</f>
        <v/>
      </c>
      <c r="B31" s="30" t="n"/>
      <c r="C31" s="18" t="n"/>
      <c r="D31" s="18" t="n"/>
      <c r="E31" s="30" t="n"/>
      <c r="F31" s="19" t="n"/>
      <c r="G31" s="31" t="n"/>
      <c r="H31" s="20">
        <f>IF(F31="","",F31*N(G31))</f>
        <v/>
      </c>
      <c r="I31" s="28" t="n"/>
      <c r="J31" s="28" t="n"/>
      <c r="K31" s="32" t="n"/>
      <c r="L31" s="20">
        <f>IF(F31="","",F31*N(K31))</f>
        <v/>
      </c>
      <c r="M31" s="20">
        <f>IF(J31="","",J31-$C$3)</f>
        <v/>
      </c>
      <c r="N31" s="33">
        <f>IF(M31="","",IF(M31&lt;0,"",IF(M31&lt;=30,"قرر الآن","")))</f>
        <v/>
      </c>
      <c r="O31" s="33">
        <f>IF(M31="","",IF(M31&lt;0,"منتهي - اطلب الإفراج",IF(M31&lt;=30,"ينتهي خلال 30 يومًا","ساري")))</f>
        <v/>
      </c>
    </row>
    <row r="32">
      <c r="A32" s="29">
        <f>IF(B32="","",ROW()-5)</f>
        <v/>
      </c>
      <c r="B32" s="30" t="n"/>
      <c r="C32" s="18" t="n"/>
      <c r="D32" s="18" t="n"/>
      <c r="E32" s="30" t="n"/>
      <c r="F32" s="19" t="n"/>
      <c r="G32" s="31" t="n"/>
      <c r="H32" s="20">
        <f>IF(F32="","",F32*N(G32))</f>
        <v/>
      </c>
      <c r="I32" s="28" t="n"/>
      <c r="J32" s="28" t="n"/>
      <c r="K32" s="32" t="n"/>
      <c r="L32" s="20">
        <f>IF(F32="","",F32*N(K32))</f>
        <v/>
      </c>
      <c r="M32" s="20">
        <f>IF(J32="","",J32-$C$3)</f>
        <v/>
      </c>
      <c r="N32" s="33">
        <f>IF(M32="","",IF(M32&lt;0,"",IF(M32&lt;=30,"قرر الآن","")))</f>
        <v/>
      </c>
      <c r="O32" s="33">
        <f>IF(M32="","",IF(M32&lt;0,"منتهي - اطلب الإفراج",IF(M32&lt;=30,"ينتهي خلال 30 يومًا","ساري")))</f>
        <v/>
      </c>
    </row>
    <row r="33">
      <c r="A33" s="29">
        <f>IF(B33="","",ROW()-5)</f>
        <v/>
      </c>
      <c r="B33" s="30" t="n"/>
      <c r="C33" s="18" t="n"/>
      <c r="D33" s="18" t="n"/>
      <c r="E33" s="30" t="n"/>
      <c r="F33" s="19" t="n"/>
      <c r="G33" s="31" t="n"/>
      <c r="H33" s="20">
        <f>IF(F33="","",F33*N(G33))</f>
        <v/>
      </c>
      <c r="I33" s="28" t="n"/>
      <c r="J33" s="28" t="n"/>
      <c r="K33" s="32" t="n"/>
      <c r="L33" s="20">
        <f>IF(F33="","",F33*N(K33))</f>
        <v/>
      </c>
      <c r="M33" s="20">
        <f>IF(J33="","",J33-$C$3)</f>
        <v/>
      </c>
      <c r="N33" s="33">
        <f>IF(M33="","",IF(M33&lt;0,"",IF(M33&lt;=30,"قرر الآن","")))</f>
        <v/>
      </c>
      <c r="O33" s="33">
        <f>IF(M33="","",IF(M33&lt;0,"منتهي - اطلب الإفراج",IF(M33&lt;=30,"ينتهي خلال 30 يومًا","ساري")))</f>
        <v/>
      </c>
    </row>
    <row r="34">
      <c r="A34" s="29">
        <f>IF(B34="","",ROW()-5)</f>
        <v/>
      </c>
      <c r="B34" s="30" t="n"/>
      <c r="C34" s="18" t="n"/>
      <c r="D34" s="18" t="n"/>
      <c r="E34" s="30" t="n"/>
      <c r="F34" s="19" t="n"/>
      <c r="G34" s="31" t="n"/>
      <c r="H34" s="20">
        <f>IF(F34="","",F34*N(G34))</f>
        <v/>
      </c>
      <c r="I34" s="28" t="n"/>
      <c r="J34" s="28" t="n"/>
      <c r="K34" s="32" t="n"/>
      <c r="L34" s="20">
        <f>IF(F34="","",F34*N(K34))</f>
        <v/>
      </c>
      <c r="M34" s="20">
        <f>IF(J34="","",J34-$C$3)</f>
        <v/>
      </c>
      <c r="N34" s="33">
        <f>IF(M34="","",IF(M34&lt;0,"",IF(M34&lt;=30,"قرر الآن","")))</f>
        <v/>
      </c>
      <c r="O34" s="33">
        <f>IF(M34="","",IF(M34&lt;0,"منتهي - اطلب الإفراج",IF(M34&lt;=30,"ينتهي خلال 30 يومًا","ساري")))</f>
        <v/>
      </c>
    </row>
    <row r="35">
      <c r="A35" s="29">
        <f>IF(B35="","",ROW()-5)</f>
        <v/>
      </c>
      <c r="B35" s="30" t="n"/>
      <c r="C35" s="18" t="n"/>
      <c r="D35" s="18" t="n"/>
      <c r="E35" s="30" t="n"/>
      <c r="F35" s="19" t="n"/>
      <c r="G35" s="31" t="n"/>
      <c r="H35" s="20">
        <f>IF(F35="","",F35*N(G35))</f>
        <v/>
      </c>
      <c r="I35" s="28" t="n"/>
      <c r="J35" s="28" t="n"/>
      <c r="K35" s="32" t="n"/>
      <c r="L35" s="20">
        <f>IF(F35="","",F35*N(K35))</f>
        <v/>
      </c>
      <c r="M35" s="20">
        <f>IF(J35="","",J35-$C$3)</f>
        <v/>
      </c>
      <c r="N35" s="33">
        <f>IF(M35="","",IF(M35&lt;0,"",IF(M35&lt;=30,"قرر الآن","")))</f>
        <v/>
      </c>
      <c r="O35" s="33">
        <f>IF(M35="","",IF(M35&lt;0,"منتهي - اطلب الإفراج",IF(M35&lt;=30,"ينتهي خلال 30 يومًا","ساري")))</f>
        <v/>
      </c>
    </row>
    <row r="36">
      <c r="A36" s="29">
        <f>IF(B36="","",ROW()-5)</f>
        <v/>
      </c>
      <c r="B36" s="30" t="n"/>
      <c r="C36" s="18" t="n"/>
      <c r="D36" s="18" t="n"/>
      <c r="E36" s="30" t="n"/>
      <c r="F36" s="19" t="n"/>
      <c r="G36" s="31" t="n"/>
      <c r="H36" s="20">
        <f>IF(F36="","",F36*N(G36))</f>
        <v/>
      </c>
      <c r="I36" s="28" t="n"/>
      <c r="J36" s="28" t="n"/>
      <c r="K36" s="32" t="n"/>
      <c r="L36" s="20">
        <f>IF(F36="","",F36*N(K36))</f>
        <v/>
      </c>
      <c r="M36" s="20">
        <f>IF(J36="","",J36-$C$3)</f>
        <v/>
      </c>
      <c r="N36" s="33">
        <f>IF(M36="","",IF(M36&lt;0,"",IF(M36&lt;=30,"قرر الآن","")))</f>
        <v/>
      </c>
      <c r="O36" s="33">
        <f>IF(M36="","",IF(M36&lt;0,"منتهي - اطلب الإفراج",IF(M36&lt;=30,"ينتهي خلال 30 يومًا","ساري")))</f>
        <v/>
      </c>
    </row>
    <row r="37">
      <c r="A37" s="29">
        <f>IF(B37="","",ROW()-5)</f>
        <v/>
      </c>
      <c r="B37" s="30" t="n"/>
      <c r="C37" s="18" t="n"/>
      <c r="D37" s="18" t="n"/>
      <c r="E37" s="30" t="n"/>
      <c r="F37" s="19" t="n"/>
      <c r="G37" s="31" t="n"/>
      <c r="H37" s="20">
        <f>IF(F37="","",F37*N(G37))</f>
        <v/>
      </c>
      <c r="I37" s="28" t="n"/>
      <c r="J37" s="28" t="n"/>
      <c r="K37" s="32" t="n"/>
      <c r="L37" s="20">
        <f>IF(F37="","",F37*N(K37))</f>
        <v/>
      </c>
      <c r="M37" s="20">
        <f>IF(J37="","",J37-$C$3)</f>
        <v/>
      </c>
      <c r="N37" s="33">
        <f>IF(M37="","",IF(M37&lt;0,"",IF(M37&lt;=30,"قرر الآن","")))</f>
        <v/>
      </c>
      <c r="O37" s="33">
        <f>IF(M37="","",IF(M37&lt;0,"منتهي - اطلب الإفراج",IF(M37&lt;=30,"ينتهي خلال 30 يومًا","ساري")))</f>
        <v/>
      </c>
    </row>
    <row r="38">
      <c r="A38" s="29">
        <f>IF(B38="","",ROW()-5)</f>
        <v/>
      </c>
      <c r="B38" s="30" t="n"/>
      <c r="C38" s="18" t="n"/>
      <c r="D38" s="18" t="n"/>
      <c r="E38" s="30" t="n"/>
      <c r="F38" s="19" t="n"/>
      <c r="G38" s="31" t="n"/>
      <c r="H38" s="20">
        <f>IF(F38="","",F38*N(G38))</f>
        <v/>
      </c>
      <c r="I38" s="28" t="n"/>
      <c r="J38" s="28" t="n"/>
      <c r="K38" s="32" t="n"/>
      <c r="L38" s="20">
        <f>IF(F38="","",F38*N(K38))</f>
        <v/>
      </c>
      <c r="M38" s="20">
        <f>IF(J38="","",J38-$C$3)</f>
        <v/>
      </c>
      <c r="N38" s="33">
        <f>IF(M38="","",IF(M38&lt;0,"",IF(M38&lt;=30,"قرر الآن","")))</f>
        <v/>
      </c>
      <c r="O38" s="33">
        <f>IF(M38="","",IF(M38&lt;0,"منتهي - اطلب الإفراج",IF(M38&lt;=30,"ينتهي خلال 30 يومًا","ساري")))</f>
        <v/>
      </c>
    </row>
    <row r="39">
      <c r="A39" s="29">
        <f>IF(B39="","",ROW()-5)</f>
        <v/>
      </c>
      <c r="B39" s="30" t="n"/>
      <c r="C39" s="18" t="n"/>
      <c r="D39" s="18" t="n"/>
      <c r="E39" s="30" t="n"/>
      <c r="F39" s="19" t="n"/>
      <c r="G39" s="31" t="n"/>
      <c r="H39" s="20">
        <f>IF(F39="","",F39*N(G39))</f>
        <v/>
      </c>
      <c r="I39" s="28" t="n"/>
      <c r="J39" s="28" t="n"/>
      <c r="K39" s="32" t="n"/>
      <c r="L39" s="20">
        <f>IF(F39="","",F39*N(K39))</f>
        <v/>
      </c>
      <c r="M39" s="20">
        <f>IF(J39="","",J39-$C$3)</f>
        <v/>
      </c>
      <c r="N39" s="33">
        <f>IF(M39="","",IF(M39&lt;0,"",IF(M39&lt;=30,"قرر الآن","")))</f>
        <v/>
      </c>
      <c r="O39" s="33">
        <f>IF(M39="","",IF(M39&lt;0,"منتهي - اطلب الإفراج",IF(M39&lt;=30,"ينتهي خلال 30 يومًا","ساري")))</f>
        <v/>
      </c>
    </row>
    <row r="40">
      <c r="A40" s="29">
        <f>IF(B40="","",ROW()-5)</f>
        <v/>
      </c>
      <c r="B40" s="30" t="n"/>
      <c r="C40" s="18" t="n"/>
      <c r="D40" s="18" t="n"/>
      <c r="E40" s="30" t="n"/>
      <c r="F40" s="19" t="n"/>
      <c r="G40" s="31" t="n"/>
      <c r="H40" s="20">
        <f>IF(F40="","",F40*N(G40))</f>
        <v/>
      </c>
      <c r="I40" s="28" t="n"/>
      <c r="J40" s="28" t="n"/>
      <c r="K40" s="32" t="n"/>
      <c r="L40" s="20">
        <f>IF(F40="","",F40*N(K40))</f>
        <v/>
      </c>
      <c r="M40" s="20">
        <f>IF(J40="","",J40-$C$3)</f>
        <v/>
      </c>
      <c r="N40" s="33">
        <f>IF(M40="","",IF(M40&lt;0,"",IF(M40&lt;=30,"قرر الآن","")))</f>
        <v/>
      </c>
      <c r="O40" s="33">
        <f>IF(M40="","",IF(M40&lt;0,"منتهي - اطلب الإفراج",IF(M40&lt;=30,"ينتهي خلال 30 يومًا","ساري")))</f>
        <v/>
      </c>
    </row>
    <row r="41">
      <c r="A41" s="29">
        <f>IF(B41="","",ROW()-5)</f>
        <v/>
      </c>
      <c r="B41" s="30" t="n"/>
      <c r="C41" s="18" t="n"/>
      <c r="D41" s="18" t="n"/>
      <c r="E41" s="30" t="n"/>
      <c r="F41" s="19" t="n"/>
      <c r="G41" s="31" t="n"/>
      <c r="H41" s="20">
        <f>IF(F41="","",F41*N(G41))</f>
        <v/>
      </c>
      <c r="I41" s="28" t="n"/>
      <c r="J41" s="28" t="n"/>
      <c r="K41" s="32" t="n"/>
      <c r="L41" s="20">
        <f>IF(F41="","",F41*N(K41))</f>
        <v/>
      </c>
      <c r="M41" s="20">
        <f>IF(J41="","",J41-$C$3)</f>
        <v/>
      </c>
      <c r="N41" s="33">
        <f>IF(M41="","",IF(M41&lt;0,"",IF(M41&lt;=30,"قرر الآن","")))</f>
        <v/>
      </c>
      <c r="O41" s="33">
        <f>IF(M41="","",IF(M41&lt;0,"منتهي - اطلب الإفراج",IF(M41&lt;=30,"ينتهي خلال 30 يومًا","ساري")))</f>
        <v/>
      </c>
    </row>
    <row r="42">
      <c r="A42" s="29">
        <f>IF(B42="","",ROW()-5)</f>
        <v/>
      </c>
      <c r="B42" s="30" t="n"/>
      <c r="C42" s="18" t="n"/>
      <c r="D42" s="18" t="n"/>
      <c r="E42" s="30" t="n"/>
      <c r="F42" s="19" t="n"/>
      <c r="G42" s="31" t="n"/>
      <c r="H42" s="20">
        <f>IF(F42="","",F42*N(G42))</f>
        <v/>
      </c>
      <c r="I42" s="28" t="n"/>
      <c r="J42" s="28" t="n"/>
      <c r="K42" s="32" t="n"/>
      <c r="L42" s="20">
        <f>IF(F42="","",F42*N(K42))</f>
        <v/>
      </c>
      <c r="M42" s="20">
        <f>IF(J42="","",J42-$C$3)</f>
        <v/>
      </c>
      <c r="N42" s="33">
        <f>IF(M42="","",IF(M42&lt;0,"",IF(M42&lt;=30,"قرر الآن","")))</f>
        <v/>
      </c>
      <c r="O42" s="33">
        <f>IF(M42="","",IF(M42&lt;0,"منتهي - اطلب الإفراج",IF(M42&lt;=30,"ينتهي خلال 30 يومًا","ساري")))</f>
        <v/>
      </c>
    </row>
    <row r="43">
      <c r="A43" s="29">
        <f>IF(B43="","",ROW()-5)</f>
        <v/>
      </c>
      <c r="B43" s="30" t="n"/>
      <c r="C43" s="18" t="n"/>
      <c r="D43" s="18" t="n"/>
      <c r="E43" s="30" t="n"/>
      <c r="F43" s="19" t="n"/>
      <c r="G43" s="31" t="n"/>
      <c r="H43" s="20">
        <f>IF(F43="","",F43*N(G43))</f>
        <v/>
      </c>
      <c r="I43" s="28" t="n"/>
      <c r="J43" s="28" t="n"/>
      <c r="K43" s="32" t="n"/>
      <c r="L43" s="20">
        <f>IF(F43="","",F43*N(K43))</f>
        <v/>
      </c>
      <c r="M43" s="20">
        <f>IF(J43="","",J43-$C$3)</f>
        <v/>
      </c>
      <c r="N43" s="33">
        <f>IF(M43="","",IF(M43&lt;0,"",IF(M43&lt;=30,"قرر الآن","")))</f>
        <v/>
      </c>
      <c r="O43" s="33">
        <f>IF(M43="","",IF(M43&lt;0,"منتهي - اطلب الإفراج",IF(M43&lt;=30,"ينتهي خلال 30 يومًا","ساري")))</f>
        <v/>
      </c>
    </row>
    <row r="44">
      <c r="A44" s="29">
        <f>IF(B44="","",ROW()-5)</f>
        <v/>
      </c>
      <c r="B44" s="30" t="n"/>
      <c r="C44" s="18" t="n"/>
      <c r="D44" s="18" t="n"/>
      <c r="E44" s="30" t="n"/>
      <c r="F44" s="19" t="n"/>
      <c r="G44" s="31" t="n"/>
      <c r="H44" s="20">
        <f>IF(F44="","",F44*N(G44))</f>
        <v/>
      </c>
      <c r="I44" s="28" t="n"/>
      <c r="J44" s="28" t="n"/>
      <c r="K44" s="32" t="n"/>
      <c r="L44" s="20">
        <f>IF(F44="","",F44*N(K44))</f>
        <v/>
      </c>
      <c r="M44" s="20">
        <f>IF(J44="","",J44-$C$3)</f>
        <v/>
      </c>
      <c r="N44" s="33">
        <f>IF(M44="","",IF(M44&lt;0,"",IF(M44&lt;=30,"قرر الآن","")))</f>
        <v/>
      </c>
      <c r="O44" s="33">
        <f>IF(M44="","",IF(M44&lt;0,"منتهي - اطلب الإفراج",IF(M44&lt;=30,"ينتهي خلال 30 يومًا","ساري")))</f>
        <v/>
      </c>
    </row>
    <row r="45">
      <c r="A45" s="29">
        <f>IF(B45="","",ROW()-5)</f>
        <v/>
      </c>
      <c r="B45" s="30" t="n"/>
      <c r="C45" s="18" t="n"/>
      <c r="D45" s="18" t="n"/>
      <c r="E45" s="30" t="n"/>
      <c r="F45" s="19" t="n"/>
      <c r="G45" s="31" t="n"/>
      <c r="H45" s="20">
        <f>IF(F45="","",F45*N(G45))</f>
        <v/>
      </c>
      <c r="I45" s="28" t="n"/>
      <c r="J45" s="28" t="n"/>
      <c r="K45" s="32" t="n"/>
      <c r="L45" s="20">
        <f>IF(F45="","",F45*N(K45))</f>
        <v/>
      </c>
      <c r="M45" s="20">
        <f>IF(J45="","",J45-$C$3)</f>
        <v/>
      </c>
      <c r="N45" s="33">
        <f>IF(M45="","",IF(M45&lt;0,"",IF(M45&lt;=30,"قرر الآن","")))</f>
        <v/>
      </c>
      <c r="O45" s="33">
        <f>IF(M45="","",IF(M45&lt;0,"منتهي - اطلب الإفراج",IF(M45&lt;=30,"ينتهي خلال 30 يومًا","ساري")))</f>
        <v/>
      </c>
    </row>
    <row r="46">
      <c r="A46" s="24" t="n"/>
      <c r="B46" s="24" t="n"/>
      <c r="C46" s="24" t="n"/>
      <c r="D46" s="22" t="inlineStr">
        <is>
          <t>الإجمالي</t>
        </is>
      </c>
      <c r="E46" s="24" t="n"/>
      <c r="F46" s="23">
        <f>SUM(F6:F45)</f>
        <v/>
      </c>
      <c r="G46" s="24" t="n"/>
      <c r="H46" s="23">
        <f>SUM(H6:H45)</f>
        <v/>
      </c>
      <c r="I46" s="24" t="n"/>
      <c r="J46" s="24" t="n"/>
      <c r="K46" s="24" t="n"/>
      <c r="L46" s="23">
        <f>SUM(L6:L45)</f>
        <v/>
      </c>
      <c r="M46" s="24" t="n"/>
      <c r="N46" s="24" t="n"/>
      <c r="O46" s="2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O1"/>
    <mergeCell ref="A3:B3"/>
    <mergeCell ref="A2:O2"/>
  </mergeCells>
  <conditionalFormatting sqref="O6:O45">
    <cfRule type="cellIs" priority="1" operator="equal" dxfId="0">
      <formula>"منتهي - اطلب الإفراج"</formula>
    </cfRule>
    <cfRule type="cellIs" priority="2" operator="equal" dxfId="1">
      <formula>"ينتهي خلال 30 يومًا"</formula>
    </cfRule>
  </conditionalFormatting>
  <dataValidations count="2">
    <dataValidation sqref="E6:E45" showDropDown="0" showInputMessage="0" showErrorMessage="0" allowBlank="1" type="list">
      <formula1>"ابتدائي,نهائي,دفعة مقدمة,حسن تنفيذ,أخرى"</formula1>
    </dataValidation>
    <dataValidation sqref="C6:C45" showDropDown="0" showInputMessage="0" showErrorMessage="0" allowBlank="1" type="list">
      <formula1>"البنك الأهلي المصري,بنك مصر,البنك التجاري الدولي"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2026-10-29T10:33:08Z</dcterms:created>
  <dcterms:modified xmlns:dcterms="http://purl.org/dc/terms/" xmlns:xsi="http://www.w3.org/2001/XMLSchema-instance" xsi:type="dcterms:W3CDTF">2026-10-29T10:33:08Z</dcterms:modified>
</cp:coreProperties>
</file>