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ؤشرات" sheetId="3" state="visible" r:id="rId3"/>
  </sheets>
  <definedNames>
    <definedName name="_xlnm.Print_Area" localSheetId="2">'المؤشرات'!$A$1:$J$35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الإشغال وRevPAR شهريًا</a:t>
            </a:r>
          </a:p>
        </rich>
      </tx>
    </title>
    <plotArea>
      <lineChart>
        <grouping val="standard"/>
        <ser>
          <idx val="0"/>
          <order val="0"/>
          <tx>
            <strRef>
              <f>'المؤشرات'!I5</f>
            </strRef>
          </tx>
          <spPr>
            <a:ln xmlns:a="http://schemas.openxmlformats.org/drawingml/2006/main" w="28000">
              <a:solidFill>
                <a:srgbClr val="14213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'المؤشرات'!$A$6:$A$17</f>
            </numRef>
          </cat>
          <val>
            <numRef>
              <f>'المؤشرات'!$I$6:$I$17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4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مؤشرات أداء الفنادق: الإشغال ومتوسط السعر والعائد لكل غرفة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يحسب شهريًا مؤشرات الفنادق الأساسية: الغرف المتاحة، نسبة الإشغال، متوسط سعر الغرفة المباعة ADR، والعائد لكل غرفة متاحة RevPAR، والعائد الإجمالي لكل غرفة متاحة شاملًا الأطعمة والمشروبات TRevPAR، مع إجماليات السنة.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عدد غرف الفندق، ثم لكل شهر عدد الليالي المباعة وإيراد الغرف وإيراد الأطعمة والمشروبات.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RevPAR = إيراد الغرف ÷ الغرف المتاحة = الإشغال × ADR، وهو أفضل مؤشر لمقارنة الفنادق. رفع السعر قد يخفض الإشغال؛ راقب RevPAR لا أحدهما فقط.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showGridLines="0" rightToLeft="1" workbookViewId="0">
      <selection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12" customWidth="1" min="4" max="4"/>
    <col width="14" customWidth="1" min="5" max="5"/>
    <col width="14" customWidth="1" min="6" max="6"/>
    <col width="10" customWidth="1" min="7" max="7"/>
    <col width="11" customWidth="1" min="8" max="8"/>
    <col width="11" customWidth="1" min="9" max="9"/>
    <col width="11" customWidth="1" min="10" max="10"/>
  </cols>
  <sheetData>
    <row r="1" ht="30" customHeight="1">
      <c r="A1" s="15" t="inlineStr">
        <is>
          <t>مؤشرات أداء الفندق - 2026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عدد الغرف</t>
        </is>
      </c>
      <c r="B3" s="19" t="n">
        <v>120</v>
      </c>
    </row>
    <row r="5" ht="36" customHeight="1">
      <c r="A5" s="20" t="inlineStr">
        <is>
          <t>الشهر</t>
        </is>
      </c>
      <c r="B5" s="20" t="inlineStr">
        <is>
          <t>الأيام</t>
        </is>
      </c>
      <c r="C5" s="20" t="inlineStr">
        <is>
          <t>الغرف المتاحة</t>
        </is>
      </c>
      <c r="D5" s="20" t="inlineStr">
        <is>
          <t>الليالي المباعة</t>
        </is>
      </c>
      <c r="E5" s="20" t="inlineStr">
        <is>
          <t>إيراد الغرف</t>
        </is>
      </c>
      <c r="F5" s="20" t="inlineStr">
        <is>
          <t>إيراد الأطعمة والمشروبات</t>
        </is>
      </c>
      <c r="G5" s="20" t="inlineStr">
        <is>
          <t>نسبة الإشغال</t>
        </is>
      </c>
      <c r="H5" s="20" t="inlineStr">
        <is>
          <t>ADR</t>
        </is>
      </c>
      <c r="I5" s="20" t="inlineStr">
        <is>
          <t>RevPAR</t>
        </is>
      </c>
      <c r="J5" s="20" t="inlineStr">
        <is>
          <t>TRevPAR</t>
        </is>
      </c>
    </row>
    <row r="6">
      <c r="A6" s="21" t="inlineStr">
        <is>
          <t>يناير</t>
        </is>
      </c>
      <c r="B6" s="19" t="n">
        <v>31</v>
      </c>
      <c r="C6" s="22">
        <f>$B$3*N(B6)</f>
        <v/>
      </c>
      <c r="D6" s="19" t="n">
        <v>2158</v>
      </c>
      <c r="E6" s="19" t="n">
        <v>5179200</v>
      </c>
      <c r="F6" s="19" t="n">
        <v>1813000</v>
      </c>
      <c r="G6" s="23">
        <f>IF(C6=0,"",N(D6)/C6)</f>
        <v/>
      </c>
      <c r="H6" s="22">
        <f>IF(N(D6)=0,"",N(E6)/D6)</f>
        <v/>
      </c>
      <c r="I6" s="22">
        <f>IF(C6=0,"",N(E6)/C6)</f>
        <v/>
      </c>
      <c r="J6" s="22">
        <f>IF(C6=0,"",(N(E6)+N(F6))/C6)</f>
        <v/>
      </c>
    </row>
    <row r="7">
      <c r="A7" s="21" t="inlineStr">
        <is>
          <t>فبراير</t>
        </is>
      </c>
      <c r="B7" s="19" t="n">
        <v>28</v>
      </c>
      <c r="C7" s="22">
        <f>$B$3*N(B7)</f>
        <v/>
      </c>
      <c r="D7" s="19" t="n">
        <v>2083</v>
      </c>
      <c r="E7" s="19" t="n">
        <v>5103350</v>
      </c>
      <c r="F7" s="19" t="n">
        <v>1786000</v>
      </c>
      <c r="G7" s="23">
        <f>IF(C7=0,"",N(D7)/C7)</f>
        <v/>
      </c>
      <c r="H7" s="22">
        <f>IF(N(D7)=0,"",N(E7)/D7)</f>
        <v/>
      </c>
      <c r="I7" s="22">
        <f>IF(C7=0,"",N(E7)/C7)</f>
        <v/>
      </c>
      <c r="J7" s="22">
        <f>IF(C7=0,"",(N(E7)+N(F7))/C7)</f>
        <v/>
      </c>
    </row>
    <row r="8">
      <c r="A8" s="21" t="inlineStr">
        <is>
          <t>مارس</t>
        </is>
      </c>
      <c r="B8" s="19" t="n">
        <v>31</v>
      </c>
      <c r="C8" s="22">
        <f>$B$3*N(B8)</f>
        <v/>
      </c>
      <c r="D8" s="19" t="n">
        <v>2604</v>
      </c>
      <c r="E8" s="19" t="n">
        <v>6770400</v>
      </c>
      <c r="F8" s="19" t="n">
        <v>2370000</v>
      </c>
      <c r="G8" s="23">
        <f>IF(C8=0,"",N(D8)/C8)</f>
        <v/>
      </c>
      <c r="H8" s="22">
        <f>IF(N(D8)=0,"",N(E8)/D8)</f>
        <v/>
      </c>
      <c r="I8" s="22">
        <f>IF(C8=0,"",N(E8)/C8)</f>
        <v/>
      </c>
      <c r="J8" s="22">
        <f>IF(C8=0,"",(N(E8)+N(F8))/C8)</f>
        <v/>
      </c>
    </row>
    <row r="9">
      <c r="A9" s="21" t="inlineStr">
        <is>
          <t>أبريل</t>
        </is>
      </c>
      <c r="B9" s="19" t="n">
        <v>30</v>
      </c>
      <c r="C9" s="22">
        <f>$B$3*N(B9)</f>
        <v/>
      </c>
      <c r="D9" s="19" t="n">
        <v>2664</v>
      </c>
      <c r="E9" s="19" t="n">
        <v>7326000</v>
      </c>
      <c r="F9" s="19" t="n">
        <v>2564000</v>
      </c>
      <c r="G9" s="23">
        <f>IF(C9=0,"",N(D9)/C9)</f>
        <v/>
      </c>
      <c r="H9" s="22">
        <f>IF(N(D9)=0,"",N(E9)/D9)</f>
        <v/>
      </c>
      <c r="I9" s="22">
        <f>IF(C9=0,"",N(E9)/C9)</f>
        <v/>
      </c>
      <c r="J9" s="22">
        <f>IF(C9=0,"",(N(E9)+N(F9))/C9)</f>
        <v/>
      </c>
    </row>
    <row r="10">
      <c r="A10" s="21" t="inlineStr">
        <is>
          <t>مايو</t>
        </is>
      </c>
      <c r="B10" s="19" t="n">
        <v>31</v>
      </c>
      <c r="C10" s="22">
        <f>$B$3*N(B10)</f>
        <v/>
      </c>
      <c r="D10" s="19" t="n">
        <v>2455</v>
      </c>
      <c r="E10" s="19" t="n">
        <v>6383000</v>
      </c>
      <c r="F10" s="19" t="n">
        <v>2234000</v>
      </c>
      <c r="G10" s="23">
        <f>IF(C10=0,"",N(D10)/C10)</f>
        <v/>
      </c>
      <c r="H10" s="22">
        <f>IF(N(D10)=0,"",N(E10)/D10)</f>
        <v/>
      </c>
      <c r="I10" s="22">
        <f>IF(C10=0,"",N(E10)/C10)</f>
        <v/>
      </c>
      <c r="J10" s="22">
        <f>IF(C10=0,"",(N(E10)+N(F10))/C10)</f>
        <v/>
      </c>
    </row>
    <row r="11">
      <c r="A11" s="21" t="inlineStr">
        <is>
          <t>يونيو</t>
        </is>
      </c>
      <c r="B11" s="19" t="n">
        <v>30</v>
      </c>
      <c r="C11" s="22">
        <f>$B$3*N(B11)</f>
        <v/>
      </c>
      <c r="D11" s="19" t="n">
        <v>2160</v>
      </c>
      <c r="E11" s="19" t="n">
        <v>5400000</v>
      </c>
      <c r="F11" s="19" t="n">
        <v>1890000</v>
      </c>
      <c r="G11" s="23">
        <f>IF(C11=0,"",N(D11)/C11)</f>
        <v/>
      </c>
      <c r="H11" s="22">
        <f>IF(N(D11)=0,"",N(E11)/D11)</f>
        <v/>
      </c>
      <c r="I11" s="22">
        <f>IF(C11=0,"",N(E11)/C11)</f>
        <v/>
      </c>
      <c r="J11" s="22">
        <f>IF(C11=0,"",(N(E11)+N(F11))/C11)</f>
        <v/>
      </c>
    </row>
    <row r="12">
      <c r="A12" s="21" t="inlineStr">
        <is>
          <t>يوليو</t>
        </is>
      </c>
      <c r="B12" s="19" t="n">
        <v>31</v>
      </c>
      <c r="C12" s="22">
        <f>$B$3*N(B12)</f>
        <v/>
      </c>
      <c r="D12" s="19" t="n">
        <v>3050</v>
      </c>
      <c r="E12" s="19" t="n">
        <v>9760000</v>
      </c>
      <c r="F12" s="19" t="n">
        <v>3416000</v>
      </c>
      <c r="G12" s="23">
        <f>IF(C12=0,"",N(D12)/C12)</f>
        <v/>
      </c>
      <c r="H12" s="22">
        <f>IF(N(D12)=0,"",N(E12)/D12)</f>
        <v/>
      </c>
      <c r="I12" s="22">
        <f>IF(C12=0,"",N(E12)/C12)</f>
        <v/>
      </c>
      <c r="J12" s="22">
        <f>IF(C12=0,"",(N(E12)+N(F12))/C12)</f>
        <v/>
      </c>
    </row>
    <row r="13">
      <c r="A13" s="21" t="inlineStr">
        <is>
          <t>أغسطس</t>
        </is>
      </c>
      <c r="B13" s="19" t="n">
        <v>31</v>
      </c>
      <c r="C13" s="22">
        <f>$B$3*N(B13)</f>
        <v/>
      </c>
      <c r="D13" s="19" t="n">
        <v>3274</v>
      </c>
      <c r="E13" s="19" t="n">
        <v>11131600</v>
      </c>
      <c r="F13" s="19" t="n">
        <v>3896000</v>
      </c>
      <c r="G13" s="23">
        <f>IF(C13=0,"",N(D13)/C13)</f>
        <v/>
      </c>
      <c r="H13" s="22">
        <f>IF(N(D13)=0,"",N(E13)/D13)</f>
        <v/>
      </c>
      <c r="I13" s="22">
        <f>IF(C13=0,"",N(E13)/C13)</f>
        <v/>
      </c>
      <c r="J13" s="22">
        <f>IF(C13=0,"",(N(E13)+N(F13))/C13)</f>
        <v/>
      </c>
    </row>
    <row r="14">
      <c r="A14" s="21" t="inlineStr">
        <is>
          <t>سبتمبر</t>
        </is>
      </c>
      <c r="B14" s="19" t="n">
        <v>30</v>
      </c>
      <c r="C14" s="22">
        <f>$B$3*N(B14)</f>
        <v/>
      </c>
      <c r="D14" s="19" t="n">
        <v>2592</v>
      </c>
      <c r="E14" s="19" t="n">
        <v>7257600</v>
      </c>
      <c r="F14" s="19" t="n">
        <v>2540000</v>
      </c>
      <c r="G14" s="23">
        <f>IF(C14=0,"",N(D14)/C14)</f>
        <v/>
      </c>
      <c r="H14" s="22">
        <f>IF(N(D14)=0,"",N(E14)/D14)</f>
        <v/>
      </c>
      <c r="I14" s="22">
        <f>IF(C14=0,"",N(E14)/C14)</f>
        <v/>
      </c>
      <c r="J14" s="22">
        <f>IF(C14=0,"",(N(E14)+N(F14))/C14)</f>
        <v/>
      </c>
    </row>
    <row r="15">
      <c r="A15" s="21" t="inlineStr">
        <is>
          <t>أكتوبر</t>
        </is>
      </c>
      <c r="B15" s="19" t="n">
        <v>31</v>
      </c>
      <c r="C15" s="22">
        <f>$B$3*N(B15)</f>
        <v/>
      </c>
      <c r="D15" s="19" t="n">
        <v>2827</v>
      </c>
      <c r="E15" s="19" t="n">
        <v>8198300</v>
      </c>
      <c r="F15" s="19" t="n">
        <v>2869000</v>
      </c>
      <c r="G15" s="23">
        <f>IF(C15=0,"",N(D15)/C15)</f>
        <v/>
      </c>
      <c r="H15" s="22">
        <f>IF(N(D15)=0,"",N(E15)/D15)</f>
        <v/>
      </c>
      <c r="I15" s="22">
        <f>IF(C15=0,"",N(E15)/C15)</f>
        <v/>
      </c>
      <c r="J15" s="22">
        <f>IF(C15=0,"",(N(E15)+N(F15))/C15)</f>
        <v/>
      </c>
    </row>
    <row r="16">
      <c r="A16" s="21" t="inlineStr">
        <is>
          <t>نوفمبر</t>
        </is>
      </c>
      <c r="B16" s="19" t="n">
        <v>30</v>
      </c>
      <c r="C16" s="22">
        <f>$B$3*N(B16)</f>
        <v/>
      </c>
      <c r="D16" s="19" t="n">
        <v>2880</v>
      </c>
      <c r="E16" s="19" t="n">
        <v>8640000</v>
      </c>
      <c r="F16" s="19" t="n">
        <v>3024000</v>
      </c>
      <c r="G16" s="23">
        <f>IF(C16=0,"",N(D16)/C16)</f>
        <v/>
      </c>
      <c r="H16" s="22">
        <f>IF(N(D16)=0,"",N(E16)/D16)</f>
        <v/>
      </c>
      <c r="I16" s="22">
        <f>IF(C16=0,"",N(E16)/C16)</f>
        <v/>
      </c>
      <c r="J16" s="22">
        <f>IF(C16=0,"",(N(E16)+N(F16))/C16)</f>
        <v/>
      </c>
    </row>
    <row r="17">
      <c r="A17" s="21" t="inlineStr">
        <is>
          <t>ديسمبر</t>
        </is>
      </c>
      <c r="B17" s="19" t="n">
        <v>31</v>
      </c>
      <c r="C17" s="22">
        <f>$B$3*N(B17)</f>
        <v/>
      </c>
      <c r="D17" s="19" t="n">
        <v>3125</v>
      </c>
      <c r="E17" s="19" t="n">
        <v>10312500</v>
      </c>
      <c r="F17" s="19" t="n">
        <v>3609000</v>
      </c>
      <c r="G17" s="23">
        <f>IF(C17=0,"",N(D17)/C17)</f>
        <v/>
      </c>
      <c r="H17" s="22">
        <f>IF(N(D17)=0,"",N(E17)/D17)</f>
        <v/>
      </c>
      <c r="I17" s="22">
        <f>IF(C17=0,"",N(E17)/C17)</f>
        <v/>
      </c>
      <c r="J17" s="22">
        <f>IF(C17=0,"",(N(E17)+N(F17))/C17)</f>
        <v/>
      </c>
    </row>
    <row r="18">
      <c r="A18" s="24" t="inlineStr">
        <is>
          <t>السنة</t>
        </is>
      </c>
      <c r="B18" s="25">
        <f>SUM(B6:B17)</f>
        <v/>
      </c>
      <c r="C18" s="25">
        <f>SUM(C6:C17)</f>
        <v/>
      </c>
      <c r="D18" s="25">
        <f>SUM(D6:D17)</f>
        <v/>
      </c>
      <c r="E18" s="25">
        <f>SUM(E6:E17)</f>
        <v/>
      </c>
      <c r="F18" s="25">
        <f>SUM(F6:F17)</f>
        <v/>
      </c>
      <c r="G18" s="26">
        <f>IF(C18=0,"",D18/C18)</f>
        <v/>
      </c>
      <c r="H18" s="25">
        <f>IF(D18=0,"",E18/D18)</f>
        <v/>
      </c>
      <c r="I18" s="25">
        <f>IF(C18=0,"",E18/C18)</f>
        <v/>
      </c>
      <c r="J18" s="25">
        <f>IF(C18=0,"",(E18+F18)/C18)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2026-10-29T11:00:02Z</dcterms:created>
  <dcterms:modified xmlns:dcterms="http://purl.org/dc/terms/" xmlns:xsi="http://www.w3.org/2001/XMLSchema-instance" xsi:type="dcterms:W3CDTF">2026-10-29T11:00:02Z</dcterms:modified>
</cp:coreProperties>
</file>