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صروفات" sheetId="3" state="visible" r:id="rId3"/>
    <sheet xmlns:r="http://schemas.openxmlformats.org/officeDocument/2006/relationships" name="الطلاب" sheetId="4" state="visible" r:id="rId4"/>
  </sheets>
  <definedNames>
    <definedName name="_xlnm.Print_Area" localSheetId="3">'الطلاب'!$A$1:$N$112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المصروفات الدراسية والخصومات والتحصيل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للمدارس الخاصة: يحسب مصروفات كل طالب حسب المرحلة، وخصم الأخوة (الأخ الثاني والثالث فأكثر)، وخصم المنحة أو التفوق، والصافي المستحق، ثم المسدد من القسطين والمتبقي وحالة السداد، مع ملخص لكل مرحلة.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«المصروفات» اكتب مصروفات كل مرحلة ونسب خصم الأخوة.</t>
        </is>
      </c>
    </row>
    <row r="8" ht="34" customHeight="1">
      <c r="A8" s="11" t="inlineStr">
        <is>
          <t>•</t>
        </is>
      </c>
      <c r="B8" s="12" t="inlineStr">
        <is>
          <t>في ورقة «الطلاب» اكتب لكل طالب ولي الأمر والمرحلة وترتيبه بين إخوته في المدرسة (1 للأكبر) ونسبة المنحة إن وجدت، ثم المسدد من كل قسط.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خصم المنحة يُحسب بعد خصم الأخوة. المصروفات هنا الدراسية فقط؛ أضف الباص والأنشطة في أعمدة إضافية إن أردت. تابع المتأخرين قبل نهاية الترم.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rightToLeft="1" workbookViewId="0">
      <selection activeCell="A1" sqref="A1"/>
    </sheetView>
  </sheetViews>
  <sheetFormatPr baseColWidth="8" defaultRowHeight="15"/>
  <cols>
    <col width="22" customWidth="1" min="1" max="1"/>
    <col width="16" customWidth="1" min="2" max="2"/>
  </cols>
  <sheetData>
    <row r="1" ht="30" customHeight="1">
      <c r="A1" s="15" t="inlineStr">
        <is>
          <t>مصروفات المراحل والخصومات</t>
        </is>
      </c>
      <c r="B1" s="16" t="n"/>
    </row>
    <row r="4" ht="30" customHeight="1">
      <c r="A4" s="17" t="inlineStr">
        <is>
          <t>المرحلة</t>
        </is>
      </c>
      <c r="B4" s="17" t="inlineStr">
        <is>
          <t>المصروفات السنوية</t>
        </is>
      </c>
    </row>
    <row r="5">
      <c r="A5" s="18" t="inlineStr">
        <is>
          <t>رياض الأطفال</t>
        </is>
      </c>
      <c r="B5" s="19" t="n">
        <v>38000</v>
      </c>
    </row>
    <row r="6">
      <c r="A6" s="18" t="inlineStr">
        <is>
          <t>الابتدائي</t>
        </is>
      </c>
      <c r="B6" s="19" t="n">
        <v>45000</v>
      </c>
    </row>
    <row r="7">
      <c r="A7" s="18" t="inlineStr">
        <is>
          <t>الإعدادي</t>
        </is>
      </c>
      <c r="B7" s="19" t="n">
        <v>52000</v>
      </c>
    </row>
    <row r="8">
      <c r="A8" s="18" t="inlineStr">
        <is>
          <t>الثانوي</t>
        </is>
      </c>
      <c r="B8" s="19" t="n">
        <v>60000</v>
      </c>
    </row>
    <row r="10">
      <c r="A10" s="20" t="inlineStr">
        <is>
          <t>خصم الأخ الثاني</t>
        </is>
      </c>
      <c r="B10" s="21" t="n">
        <v>0.1</v>
      </c>
    </row>
    <row r="11">
      <c r="A11" s="20" t="inlineStr">
        <is>
          <t>خصم الأخ الثالث فأكثر</t>
        </is>
      </c>
      <c r="B11" s="21" t="n">
        <v>0.15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12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7" customWidth="1" min="4" max="4"/>
    <col width="8" customWidth="1" min="5" max="5"/>
    <col width="11" customWidth="1" min="6" max="6"/>
    <col width="11" customWidth="1" min="7" max="7"/>
    <col width="11" customWidth="1" min="8" max="8"/>
    <col width="12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30" customHeight="1">
      <c r="A1" s="15" t="inlineStr">
        <is>
          <t>مصروفات الطلاب والتحصيل - 2026/2027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22" t="inlineStr">
        <is>
          <t>الخلايا الصفراء للإدخال.</t>
        </is>
      </c>
    </row>
    <row r="5" ht="44" customHeight="1">
      <c r="A5" s="17" t="inlineStr">
        <is>
          <t>الطالب</t>
        </is>
      </c>
      <c r="B5" s="17" t="inlineStr">
        <is>
          <t>ولي الأمر</t>
        </is>
      </c>
      <c r="C5" s="17" t="inlineStr">
        <is>
          <t>المرحلة</t>
        </is>
      </c>
      <c r="D5" s="17" t="inlineStr">
        <is>
          <t>ترتيب الأخ</t>
        </is>
      </c>
      <c r="E5" s="17" t="inlineStr">
        <is>
          <t>المنحة %</t>
        </is>
      </c>
      <c r="F5" s="17" t="inlineStr">
        <is>
          <t>المصروفات</t>
        </is>
      </c>
      <c r="G5" s="17" t="inlineStr">
        <is>
          <t>خصم الأخوة</t>
        </is>
      </c>
      <c r="H5" s="17" t="inlineStr">
        <is>
          <t>خصم المنحة</t>
        </is>
      </c>
      <c r="I5" s="17" t="inlineStr">
        <is>
          <t>الصافي المستحق</t>
        </is>
      </c>
      <c r="J5" s="17" t="inlineStr">
        <is>
          <t>القسط الأول</t>
        </is>
      </c>
      <c r="K5" s="17" t="inlineStr">
        <is>
          <t>القسط الثاني</t>
        </is>
      </c>
      <c r="L5" s="17" t="inlineStr">
        <is>
          <t>إجمالي المسدد</t>
        </is>
      </c>
      <c r="M5" s="17" t="inlineStr">
        <is>
          <t>المتبقي</t>
        </is>
      </c>
      <c r="N5" s="17" t="inlineStr">
        <is>
          <t>الحالة</t>
        </is>
      </c>
    </row>
    <row r="6">
      <c r="A6" s="18" t="inlineStr">
        <is>
          <t>مريم أحمد سامي</t>
        </is>
      </c>
      <c r="B6" s="18" t="inlineStr">
        <is>
          <t>أحمد سامي</t>
        </is>
      </c>
      <c r="C6" s="23" t="inlineStr">
        <is>
          <t>الابتدائي</t>
        </is>
      </c>
      <c r="D6" s="24" t="n">
        <v>1</v>
      </c>
      <c r="E6" s="21" t="n">
        <v>0</v>
      </c>
      <c r="F6" s="25">
        <f>IF(C6="","",IFERROR(VLOOKUP(C6,'المصروفات'!$A$5:$B$8,2,0),0))</f>
        <v/>
      </c>
      <c r="G6" s="25">
        <f>IF(F6="","",F6*IF(N(D6)=2,'المصروفات'!$B$10,IF(N(D6)&gt;=3,'المصروفات'!$B$11,0)))</f>
        <v/>
      </c>
      <c r="H6" s="25">
        <f>IF(F6="","",(F6-G6)*N(E6))</f>
        <v/>
      </c>
      <c r="I6" s="25">
        <f>IF(F6="","",F6-G6-H6)</f>
        <v/>
      </c>
      <c r="J6" s="19" t="n">
        <v>22500</v>
      </c>
      <c r="K6" s="19" t="n">
        <v>22500</v>
      </c>
      <c r="L6" s="25">
        <f>IF(F6="","",N(J6)+N(K6))</f>
        <v/>
      </c>
      <c r="M6" s="25">
        <f>IF(F6="","",I6-L6)</f>
        <v/>
      </c>
      <c r="N6" s="26">
        <f>IF(M6="","",IF(M6&lt;=0,"مسدد بالكامل",IF(L6=0,"لم يسدد","مسدد جزئيًا")))</f>
        <v/>
      </c>
    </row>
    <row r="7">
      <c r="A7" s="18" t="inlineStr">
        <is>
          <t>يوسف أحمد سامي</t>
        </is>
      </c>
      <c r="B7" s="18" t="inlineStr">
        <is>
          <t>أحمد سامي</t>
        </is>
      </c>
      <c r="C7" s="23" t="inlineStr">
        <is>
          <t>رياض الأطفال</t>
        </is>
      </c>
      <c r="D7" s="24" t="n">
        <v>2</v>
      </c>
      <c r="E7" s="21" t="n">
        <v>0</v>
      </c>
      <c r="F7" s="25">
        <f>IF(C7="","",IFERROR(VLOOKUP(C7,'المصروفات'!$A$5:$B$8,2,0),0))</f>
        <v/>
      </c>
      <c r="G7" s="25">
        <f>IF(F7="","",F7*IF(N(D7)=2,'المصروفات'!$B$10,IF(N(D7)&gt;=3,'المصروفات'!$B$11,0)))</f>
        <v/>
      </c>
      <c r="H7" s="25">
        <f>IF(F7="","",(F7-G7)*N(E7))</f>
        <v/>
      </c>
      <c r="I7" s="25">
        <f>IF(F7="","",F7-G7-H7)</f>
        <v/>
      </c>
      <c r="J7" s="19" t="n">
        <v>17100</v>
      </c>
      <c r="K7" s="19" t="n">
        <v>0</v>
      </c>
      <c r="L7" s="25">
        <f>IF(F7="","",N(J7)+N(K7))</f>
        <v/>
      </c>
      <c r="M7" s="25">
        <f>IF(F7="","",I7-L7)</f>
        <v/>
      </c>
      <c r="N7" s="26">
        <f>IF(M7="","",IF(M7&lt;=0,"مسدد بالكامل",IF(L7=0,"لم يسدد","مسدد جزئيًا")))</f>
        <v/>
      </c>
    </row>
    <row r="8">
      <c r="A8" s="18" t="inlineStr">
        <is>
          <t>لينا خالد يوسف</t>
        </is>
      </c>
      <c r="B8" s="18" t="inlineStr">
        <is>
          <t>خالد يوسف</t>
        </is>
      </c>
      <c r="C8" s="23" t="inlineStr">
        <is>
          <t>الإعدادي</t>
        </is>
      </c>
      <c r="D8" s="24" t="n">
        <v>1</v>
      </c>
      <c r="E8" s="21" t="n">
        <v>0.25</v>
      </c>
      <c r="F8" s="25">
        <f>IF(C8="","",IFERROR(VLOOKUP(C8,'المصروفات'!$A$5:$B$8,2,0),0))</f>
        <v/>
      </c>
      <c r="G8" s="25">
        <f>IF(F8="","",F8*IF(N(D8)=2,'المصروفات'!$B$10,IF(N(D8)&gt;=3,'المصروفات'!$B$11,0)))</f>
        <v/>
      </c>
      <c r="H8" s="25">
        <f>IF(F8="","",(F8-G8)*N(E8))</f>
        <v/>
      </c>
      <c r="I8" s="25">
        <f>IF(F8="","",F8-G8-H8)</f>
        <v/>
      </c>
      <c r="J8" s="19" t="n">
        <v>19500</v>
      </c>
      <c r="K8" s="19" t="n">
        <v>19500</v>
      </c>
      <c r="L8" s="25">
        <f>IF(F8="","",N(J8)+N(K8))</f>
        <v/>
      </c>
      <c r="M8" s="25">
        <f>IF(F8="","",I8-L8)</f>
        <v/>
      </c>
      <c r="N8" s="26">
        <f>IF(M8="","",IF(M8&lt;=0,"مسدد بالكامل",IF(L8=0,"لم يسدد","مسدد جزئيًا")))</f>
        <v/>
      </c>
    </row>
    <row r="9">
      <c r="A9" s="18" t="inlineStr">
        <is>
          <t>عمر محمود رضا</t>
        </is>
      </c>
      <c r="B9" s="18" t="inlineStr">
        <is>
          <t>محمود رضا</t>
        </is>
      </c>
      <c r="C9" s="23" t="inlineStr">
        <is>
          <t>الثانوي</t>
        </is>
      </c>
      <c r="D9" s="24" t="n">
        <v>1</v>
      </c>
      <c r="E9" s="21" t="n">
        <v>0</v>
      </c>
      <c r="F9" s="25">
        <f>IF(C9="","",IFERROR(VLOOKUP(C9,'المصروفات'!$A$5:$B$8,2,0),0))</f>
        <v/>
      </c>
      <c r="G9" s="25">
        <f>IF(F9="","",F9*IF(N(D9)=2,'المصروفات'!$B$10,IF(N(D9)&gt;=3,'المصروفات'!$B$11,0)))</f>
        <v/>
      </c>
      <c r="H9" s="25">
        <f>IF(F9="","",(F9-G9)*N(E9))</f>
        <v/>
      </c>
      <c r="I9" s="25">
        <f>IF(F9="","",F9-G9-H9)</f>
        <v/>
      </c>
      <c r="J9" s="19" t="n">
        <v>30000</v>
      </c>
      <c r="K9" s="19" t="n">
        <v>0</v>
      </c>
      <c r="L9" s="25">
        <f>IF(F9="","",N(J9)+N(K9))</f>
        <v/>
      </c>
      <c r="M9" s="25">
        <f>IF(F9="","",I9-L9)</f>
        <v/>
      </c>
      <c r="N9" s="26">
        <f>IF(M9="","",IF(M9&lt;=0,"مسدد بالكامل",IF(L9=0,"لم يسدد","مسدد جزئيًا")))</f>
        <v/>
      </c>
    </row>
    <row r="10">
      <c r="A10" s="18" t="inlineStr">
        <is>
          <t>سلمى محمود رضا</t>
        </is>
      </c>
      <c r="B10" s="18" t="inlineStr">
        <is>
          <t>محمود رضا</t>
        </is>
      </c>
      <c r="C10" s="23" t="inlineStr">
        <is>
          <t>الإعدادي</t>
        </is>
      </c>
      <c r="D10" s="24" t="n">
        <v>2</v>
      </c>
      <c r="E10" s="21" t="n">
        <v>0</v>
      </c>
      <c r="F10" s="25">
        <f>IF(C10="","",IFERROR(VLOOKUP(C10,'المصروفات'!$A$5:$B$8,2,0),0))</f>
        <v/>
      </c>
      <c r="G10" s="25">
        <f>IF(F10="","",F10*IF(N(D10)=2,'المصروفات'!$B$10,IF(N(D10)&gt;=3,'المصروفات'!$B$11,0)))</f>
        <v/>
      </c>
      <c r="H10" s="25">
        <f>IF(F10="","",(F10-G10)*N(E10))</f>
        <v/>
      </c>
      <c r="I10" s="25">
        <f>IF(F10="","",F10-G10-H10)</f>
        <v/>
      </c>
      <c r="J10" s="19" t="n">
        <v>23400</v>
      </c>
      <c r="K10" s="19" t="n">
        <v>0</v>
      </c>
      <c r="L10" s="25">
        <f>IF(F10="","",N(J10)+N(K10))</f>
        <v/>
      </c>
      <c r="M10" s="25">
        <f>IF(F10="","",I10-L10)</f>
        <v/>
      </c>
      <c r="N10" s="26">
        <f>IF(M10="","",IF(M10&lt;=0,"مسدد بالكامل",IF(L10=0,"لم يسدد","مسدد جزئيًا")))</f>
        <v/>
      </c>
    </row>
    <row r="11">
      <c r="A11" s="18" t="inlineStr">
        <is>
          <t>آدم محمود رضا</t>
        </is>
      </c>
      <c r="B11" s="18" t="inlineStr">
        <is>
          <t>محمود رضا</t>
        </is>
      </c>
      <c r="C11" s="23" t="inlineStr">
        <is>
          <t>الابتدائي</t>
        </is>
      </c>
      <c r="D11" s="24" t="n">
        <v>3</v>
      </c>
      <c r="E11" s="21" t="n">
        <v>0</v>
      </c>
      <c r="F11" s="25">
        <f>IF(C11="","",IFERROR(VLOOKUP(C11,'المصروفات'!$A$5:$B$8,2,0),0))</f>
        <v/>
      </c>
      <c r="G11" s="25">
        <f>IF(F11="","",F11*IF(N(D11)=2,'المصروفات'!$B$10,IF(N(D11)&gt;=3,'المصروفات'!$B$11,0)))</f>
        <v/>
      </c>
      <c r="H11" s="25">
        <f>IF(F11="","",(F11-G11)*N(E11))</f>
        <v/>
      </c>
      <c r="I11" s="25">
        <f>IF(F11="","",F11-G11-H11)</f>
        <v/>
      </c>
      <c r="J11" s="19" t="n">
        <v>0</v>
      </c>
      <c r="K11" s="19" t="n">
        <v>0</v>
      </c>
      <c r="L11" s="25">
        <f>IF(F11="","",N(J11)+N(K11))</f>
        <v/>
      </c>
      <c r="M11" s="25">
        <f>IF(F11="","",I11-L11)</f>
        <v/>
      </c>
      <c r="N11" s="26">
        <f>IF(M11="","",IF(M11&lt;=0,"مسدد بالكامل",IF(L11=0,"لم يسدد","مسدد جزئيًا")))</f>
        <v/>
      </c>
    </row>
    <row r="12">
      <c r="A12" s="18" t="inlineStr">
        <is>
          <t>نور هشام فؤاد</t>
        </is>
      </c>
      <c r="B12" s="18" t="inlineStr">
        <is>
          <t>هشام فؤاد</t>
        </is>
      </c>
      <c r="C12" s="23" t="inlineStr">
        <is>
          <t>الثانوي</t>
        </is>
      </c>
      <c r="D12" s="24" t="n">
        <v>1</v>
      </c>
      <c r="E12" s="21" t="n">
        <v>0.5</v>
      </c>
      <c r="F12" s="25">
        <f>IF(C12="","",IFERROR(VLOOKUP(C12,'المصروفات'!$A$5:$B$8,2,0),0))</f>
        <v/>
      </c>
      <c r="G12" s="25">
        <f>IF(F12="","",F12*IF(N(D12)=2,'المصروفات'!$B$10,IF(N(D12)&gt;=3,'المصروفات'!$B$11,0)))</f>
        <v/>
      </c>
      <c r="H12" s="25">
        <f>IF(F12="","",(F12-G12)*N(E12))</f>
        <v/>
      </c>
      <c r="I12" s="25">
        <f>IF(F12="","",F12-G12-H12)</f>
        <v/>
      </c>
      <c r="J12" s="19" t="n">
        <v>15000</v>
      </c>
      <c r="K12" s="19" t="n">
        <v>15000</v>
      </c>
      <c r="L12" s="25">
        <f>IF(F12="","",N(J12)+N(K12))</f>
        <v/>
      </c>
      <c r="M12" s="25">
        <f>IF(F12="","",I12-L12)</f>
        <v/>
      </c>
      <c r="N12" s="26">
        <f>IF(M12="","",IF(M12&lt;=0,"مسدد بالكامل",IF(L12=0,"لم يسدد","مسدد جزئيًا")))</f>
        <v/>
      </c>
    </row>
    <row r="13">
      <c r="A13" s="18" t="inlineStr">
        <is>
          <t>زين طارق نبيل</t>
        </is>
      </c>
      <c r="B13" s="18" t="inlineStr">
        <is>
          <t>طارق نبيل</t>
        </is>
      </c>
      <c r="C13" s="23" t="inlineStr">
        <is>
          <t>الابتدائي</t>
        </is>
      </c>
      <c r="D13" s="24" t="n">
        <v>1</v>
      </c>
      <c r="E13" s="21" t="n">
        <v>0</v>
      </c>
      <c r="F13" s="25">
        <f>IF(C13="","",IFERROR(VLOOKUP(C13,'المصروفات'!$A$5:$B$8,2,0),0))</f>
        <v/>
      </c>
      <c r="G13" s="25">
        <f>IF(F13="","",F13*IF(N(D13)=2,'المصروفات'!$B$10,IF(N(D13)&gt;=3,'المصروفات'!$B$11,0)))</f>
        <v/>
      </c>
      <c r="H13" s="25">
        <f>IF(F13="","",(F13-G13)*N(E13))</f>
        <v/>
      </c>
      <c r="I13" s="25">
        <f>IF(F13="","",F13-G13-H13)</f>
        <v/>
      </c>
      <c r="J13" s="19" t="n">
        <v>22500</v>
      </c>
      <c r="K13" s="19" t="n">
        <v>10000</v>
      </c>
      <c r="L13" s="25">
        <f>IF(F13="","",N(J13)+N(K13))</f>
        <v/>
      </c>
      <c r="M13" s="25">
        <f>IF(F13="","",I13-L13)</f>
        <v/>
      </c>
      <c r="N13" s="26">
        <f>IF(M13="","",IF(M13&lt;=0,"مسدد بالكامل",IF(L13=0,"لم يسدد","مسدد جزئيًا")))</f>
        <v/>
      </c>
    </row>
    <row r="14">
      <c r="A14" s="18" t="n"/>
      <c r="B14" s="18" t="n"/>
      <c r="C14" s="23" t="n"/>
      <c r="D14" s="24" t="n"/>
      <c r="E14" s="21" t="n"/>
      <c r="F14" s="25">
        <f>IF(C14="","",IFERROR(VLOOKUP(C14,'المصروفات'!$A$5:$B$8,2,0),0))</f>
        <v/>
      </c>
      <c r="G14" s="25">
        <f>IF(F14="","",F14*IF(N(D14)=2,'المصروفات'!$B$10,IF(N(D14)&gt;=3,'المصروفات'!$B$11,0)))</f>
        <v/>
      </c>
      <c r="H14" s="25">
        <f>IF(F14="","",(F14-G14)*N(E14))</f>
        <v/>
      </c>
      <c r="I14" s="25">
        <f>IF(F14="","",F14-G14-H14)</f>
        <v/>
      </c>
      <c r="J14" s="19" t="n"/>
      <c r="K14" s="19" t="n"/>
      <c r="L14" s="25">
        <f>IF(F14="","",N(J14)+N(K14))</f>
        <v/>
      </c>
      <c r="M14" s="25">
        <f>IF(F14="","",I14-L14)</f>
        <v/>
      </c>
      <c r="N14" s="26">
        <f>IF(M14="","",IF(M14&lt;=0,"مسدد بالكامل",IF(L14=0,"لم يسدد","مسدد جزئيًا")))</f>
        <v/>
      </c>
    </row>
    <row r="15">
      <c r="A15" s="18" t="n"/>
      <c r="B15" s="18" t="n"/>
      <c r="C15" s="23" t="n"/>
      <c r="D15" s="24" t="n"/>
      <c r="E15" s="21" t="n"/>
      <c r="F15" s="25">
        <f>IF(C15="","",IFERROR(VLOOKUP(C15,'المصروفات'!$A$5:$B$8,2,0),0))</f>
        <v/>
      </c>
      <c r="G15" s="25">
        <f>IF(F15="","",F15*IF(N(D15)=2,'المصروفات'!$B$10,IF(N(D15)&gt;=3,'المصروفات'!$B$11,0)))</f>
        <v/>
      </c>
      <c r="H15" s="25">
        <f>IF(F15="","",(F15-G15)*N(E15))</f>
        <v/>
      </c>
      <c r="I15" s="25">
        <f>IF(F15="","",F15-G15-H15)</f>
        <v/>
      </c>
      <c r="J15" s="19" t="n"/>
      <c r="K15" s="19" t="n"/>
      <c r="L15" s="25">
        <f>IF(F15="","",N(J15)+N(K15))</f>
        <v/>
      </c>
      <c r="M15" s="25">
        <f>IF(F15="","",I15-L15)</f>
        <v/>
      </c>
      <c r="N15" s="26">
        <f>IF(M15="","",IF(M15&lt;=0,"مسدد بالكامل",IF(L15=0,"لم يسدد","مسدد جزئيًا")))</f>
        <v/>
      </c>
    </row>
    <row r="16">
      <c r="A16" s="18" t="n"/>
      <c r="B16" s="18" t="n"/>
      <c r="C16" s="23" t="n"/>
      <c r="D16" s="24" t="n"/>
      <c r="E16" s="21" t="n"/>
      <c r="F16" s="25">
        <f>IF(C16="","",IFERROR(VLOOKUP(C16,'المصروفات'!$A$5:$B$8,2,0),0))</f>
        <v/>
      </c>
      <c r="G16" s="25">
        <f>IF(F16="","",F16*IF(N(D16)=2,'المصروفات'!$B$10,IF(N(D16)&gt;=3,'المصروفات'!$B$11,0)))</f>
        <v/>
      </c>
      <c r="H16" s="25">
        <f>IF(F16="","",(F16-G16)*N(E16))</f>
        <v/>
      </c>
      <c r="I16" s="25">
        <f>IF(F16="","",F16-G16-H16)</f>
        <v/>
      </c>
      <c r="J16" s="19" t="n"/>
      <c r="K16" s="19" t="n"/>
      <c r="L16" s="25">
        <f>IF(F16="","",N(J16)+N(K16))</f>
        <v/>
      </c>
      <c r="M16" s="25">
        <f>IF(F16="","",I16-L16)</f>
        <v/>
      </c>
      <c r="N16" s="26">
        <f>IF(M16="","",IF(M16&lt;=0,"مسدد بالكامل",IF(L16=0,"لم يسدد","مسدد جزئيًا")))</f>
        <v/>
      </c>
    </row>
    <row r="17">
      <c r="A17" s="18" t="n"/>
      <c r="B17" s="18" t="n"/>
      <c r="C17" s="23" t="n"/>
      <c r="D17" s="24" t="n"/>
      <c r="E17" s="21" t="n"/>
      <c r="F17" s="25">
        <f>IF(C17="","",IFERROR(VLOOKUP(C17,'المصروفات'!$A$5:$B$8,2,0),0))</f>
        <v/>
      </c>
      <c r="G17" s="25">
        <f>IF(F17="","",F17*IF(N(D17)=2,'المصروفات'!$B$10,IF(N(D17)&gt;=3,'المصروفات'!$B$11,0)))</f>
        <v/>
      </c>
      <c r="H17" s="25">
        <f>IF(F17="","",(F17-G17)*N(E17))</f>
        <v/>
      </c>
      <c r="I17" s="25">
        <f>IF(F17="","",F17-G17-H17)</f>
        <v/>
      </c>
      <c r="J17" s="19" t="n"/>
      <c r="K17" s="19" t="n"/>
      <c r="L17" s="25">
        <f>IF(F17="","",N(J17)+N(K17))</f>
        <v/>
      </c>
      <c r="M17" s="25">
        <f>IF(F17="","",I17-L17)</f>
        <v/>
      </c>
      <c r="N17" s="26">
        <f>IF(M17="","",IF(M17&lt;=0,"مسدد بالكامل",IF(L17=0,"لم يسدد","مسدد جزئيًا")))</f>
        <v/>
      </c>
    </row>
    <row r="18">
      <c r="A18" s="18" t="n"/>
      <c r="B18" s="18" t="n"/>
      <c r="C18" s="23" t="n"/>
      <c r="D18" s="24" t="n"/>
      <c r="E18" s="21" t="n"/>
      <c r="F18" s="25">
        <f>IF(C18="","",IFERROR(VLOOKUP(C18,'المصروفات'!$A$5:$B$8,2,0),0))</f>
        <v/>
      </c>
      <c r="G18" s="25">
        <f>IF(F18="","",F18*IF(N(D18)=2,'المصروفات'!$B$10,IF(N(D18)&gt;=3,'المصروفات'!$B$11,0)))</f>
        <v/>
      </c>
      <c r="H18" s="25">
        <f>IF(F18="","",(F18-G18)*N(E18))</f>
        <v/>
      </c>
      <c r="I18" s="25">
        <f>IF(F18="","",F18-G18-H18)</f>
        <v/>
      </c>
      <c r="J18" s="19" t="n"/>
      <c r="K18" s="19" t="n"/>
      <c r="L18" s="25">
        <f>IF(F18="","",N(J18)+N(K18))</f>
        <v/>
      </c>
      <c r="M18" s="25">
        <f>IF(F18="","",I18-L18)</f>
        <v/>
      </c>
      <c r="N18" s="26">
        <f>IF(M18="","",IF(M18&lt;=0,"مسدد بالكامل",IF(L18=0,"لم يسدد","مسدد جزئيًا")))</f>
        <v/>
      </c>
    </row>
    <row r="19">
      <c r="A19" s="18" t="n"/>
      <c r="B19" s="18" t="n"/>
      <c r="C19" s="23" t="n"/>
      <c r="D19" s="24" t="n"/>
      <c r="E19" s="21" t="n"/>
      <c r="F19" s="25">
        <f>IF(C19="","",IFERROR(VLOOKUP(C19,'المصروفات'!$A$5:$B$8,2,0),0))</f>
        <v/>
      </c>
      <c r="G19" s="25">
        <f>IF(F19="","",F19*IF(N(D19)=2,'المصروفات'!$B$10,IF(N(D19)&gt;=3,'المصروفات'!$B$11,0)))</f>
        <v/>
      </c>
      <c r="H19" s="25">
        <f>IF(F19="","",(F19-G19)*N(E19))</f>
        <v/>
      </c>
      <c r="I19" s="25">
        <f>IF(F19="","",F19-G19-H19)</f>
        <v/>
      </c>
      <c r="J19" s="19" t="n"/>
      <c r="K19" s="19" t="n"/>
      <c r="L19" s="25">
        <f>IF(F19="","",N(J19)+N(K19))</f>
        <v/>
      </c>
      <c r="M19" s="25">
        <f>IF(F19="","",I19-L19)</f>
        <v/>
      </c>
      <c r="N19" s="26">
        <f>IF(M19="","",IF(M19&lt;=0,"مسدد بالكامل",IF(L19=0,"لم يسدد","مسدد جزئيًا")))</f>
        <v/>
      </c>
    </row>
    <row r="20">
      <c r="A20" s="18" t="n"/>
      <c r="B20" s="18" t="n"/>
      <c r="C20" s="23" t="n"/>
      <c r="D20" s="24" t="n"/>
      <c r="E20" s="21" t="n"/>
      <c r="F20" s="25">
        <f>IF(C20="","",IFERROR(VLOOKUP(C20,'المصروفات'!$A$5:$B$8,2,0),0))</f>
        <v/>
      </c>
      <c r="G20" s="25">
        <f>IF(F20="","",F20*IF(N(D20)=2,'المصروفات'!$B$10,IF(N(D20)&gt;=3,'المصروفات'!$B$11,0)))</f>
        <v/>
      </c>
      <c r="H20" s="25">
        <f>IF(F20="","",(F20-G20)*N(E20))</f>
        <v/>
      </c>
      <c r="I20" s="25">
        <f>IF(F20="","",F20-G20-H20)</f>
        <v/>
      </c>
      <c r="J20" s="19" t="n"/>
      <c r="K20" s="19" t="n"/>
      <c r="L20" s="25">
        <f>IF(F20="","",N(J20)+N(K20))</f>
        <v/>
      </c>
      <c r="M20" s="25">
        <f>IF(F20="","",I20-L20)</f>
        <v/>
      </c>
      <c r="N20" s="26">
        <f>IF(M20="","",IF(M20&lt;=0,"مسدد بالكامل",IF(L20=0,"لم يسدد","مسدد جزئيًا")))</f>
        <v/>
      </c>
    </row>
    <row r="21">
      <c r="A21" s="18" t="n"/>
      <c r="B21" s="18" t="n"/>
      <c r="C21" s="23" t="n"/>
      <c r="D21" s="24" t="n"/>
      <c r="E21" s="21" t="n"/>
      <c r="F21" s="25">
        <f>IF(C21="","",IFERROR(VLOOKUP(C21,'المصروفات'!$A$5:$B$8,2,0),0))</f>
        <v/>
      </c>
      <c r="G21" s="25">
        <f>IF(F21="","",F21*IF(N(D21)=2,'المصروفات'!$B$10,IF(N(D21)&gt;=3,'المصروفات'!$B$11,0)))</f>
        <v/>
      </c>
      <c r="H21" s="25">
        <f>IF(F21="","",(F21-G21)*N(E21))</f>
        <v/>
      </c>
      <c r="I21" s="25">
        <f>IF(F21="","",F21-G21-H21)</f>
        <v/>
      </c>
      <c r="J21" s="19" t="n"/>
      <c r="K21" s="19" t="n"/>
      <c r="L21" s="25">
        <f>IF(F21="","",N(J21)+N(K21))</f>
        <v/>
      </c>
      <c r="M21" s="25">
        <f>IF(F21="","",I21-L21)</f>
        <v/>
      </c>
      <c r="N21" s="26">
        <f>IF(M21="","",IF(M21&lt;=0,"مسدد بالكامل",IF(L21=0,"لم يسدد","مسدد جزئيًا")))</f>
        <v/>
      </c>
    </row>
    <row r="22">
      <c r="A22" s="18" t="n"/>
      <c r="B22" s="18" t="n"/>
      <c r="C22" s="23" t="n"/>
      <c r="D22" s="24" t="n"/>
      <c r="E22" s="21" t="n"/>
      <c r="F22" s="25">
        <f>IF(C22="","",IFERROR(VLOOKUP(C22,'المصروفات'!$A$5:$B$8,2,0),0))</f>
        <v/>
      </c>
      <c r="G22" s="25">
        <f>IF(F22="","",F22*IF(N(D22)=2,'المصروفات'!$B$10,IF(N(D22)&gt;=3,'المصروفات'!$B$11,0)))</f>
        <v/>
      </c>
      <c r="H22" s="25">
        <f>IF(F22="","",(F22-G22)*N(E22))</f>
        <v/>
      </c>
      <c r="I22" s="25">
        <f>IF(F22="","",F22-G22-H22)</f>
        <v/>
      </c>
      <c r="J22" s="19" t="n"/>
      <c r="K22" s="19" t="n"/>
      <c r="L22" s="25">
        <f>IF(F22="","",N(J22)+N(K22))</f>
        <v/>
      </c>
      <c r="M22" s="25">
        <f>IF(F22="","",I22-L22)</f>
        <v/>
      </c>
      <c r="N22" s="26">
        <f>IF(M22="","",IF(M22&lt;=0,"مسدد بالكامل",IF(L22=0,"لم يسدد","مسدد جزئيًا")))</f>
        <v/>
      </c>
    </row>
    <row r="23">
      <c r="A23" s="18" t="n"/>
      <c r="B23" s="18" t="n"/>
      <c r="C23" s="23" t="n"/>
      <c r="D23" s="24" t="n"/>
      <c r="E23" s="21" t="n"/>
      <c r="F23" s="25">
        <f>IF(C23="","",IFERROR(VLOOKUP(C23,'المصروفات'!$A$5:$B$8,2,0),0))</f>
        <v/>
      </c>
      <c r="G23" s="25">
        <f>IF(F23="","",F23*IF(N(D23)=2,'المصروفات'!$B$10,IF(N(D23)&gt;=3,'المصروفات'!$B$11,0)))</f>
        <v/>
      </c>
      <c r="H23" s="25">
        <f>IF(F23="","",(F23-G23)*N(E23))</f>
        <v/>
      </c>
      <c r="I23" s="25">
        <f>IF(F23="","",F23-G23-H23)</f>
        <v/>
      </c>
      <c r="J23" s="19" t="n"/>
      <c r="K23" s="19" t="n"/>
      <c r="L23" s="25">
        <f>IF(F23="","",N(J23)+N(K23))</f>
        <v/>
      </c>
      <c r="M23" s="25">
        <f>IF(F23="","",I23-L23)</f>
        <v/>
      </c>
      <c r="N23" s="26">
        <f>IF(M23="","",IF(M23&lt;=0,"مسدد بالكامل",IF(L23=0,"لم يسدد","مسدد جزئيًا")))</f>
        <v/>
      </c>
    </row>
    <row r="24">
      <c r="A24" s="18" t="n"/>
      <c r="B24" s="18" t="n"/>
      <c r="C24" s="23" t="n"/>
      <c r="D24" s="24" t="n"/>
      <c r="E24" s="21" t="n"/>
      <c r="F24" s="25">
        <f>IF(C24="","",IFERROR(VLOOKUP(C24,'المصروفات'!$A$5:$B$8,2,0),0))</f>
        <v/>
      </c>
      <c r="G24" s="25">
        <f>IF(F24="","",F24*IF(N(D24)=2,'المصروفات'!$B$10,IF(N(D24)&gt;=3,'المصروفات'!$B$11,0)))</f>
        <v/>
      </c>
      <c r="H24" s="25">
        <f>IF(F24="","",(F24-G24)*N(E24))</f>
        <v/>
      </c>
      <c r="I24" s="25">
        <f>IF(F24="","",F24-G24-H24)</f>
        <v/>
      </c>
      <c r="J24" s="19" t="n"/>
      <c r="K24" s="19" t="n"/>
      <c r="L24" s="25">
        <f>IF(F24="","",N(J24)+N(K24))</f>
        <v/>
      </c>
      <c r="M24" s="25">
        <f>IF(F24="","",I24-L24)</f>
        <v/>
      </c>
      <c r="N24" s="26">
        <f>IF(M24="","",IF(M24&lt;=0,"مسدد بالكامل",IF(L24=0,"لم يسدد","مسدد جزئيًا")))</f>
        <v/>
      </c>
    </row>
    <row r="25">
      <c r="A25" s="18" t="n"/>
      <c r="B25" s="18" t="n"/>
      <c r="C25" s="23" t="n"/>
      <c r="D25" s="24" t="n"/>
      <c r="E25" s="21" t="n"/>
      <c r="F25" s="25">
        <f>IF(C25="","",IFERROR(VLOOKUP(C25,'المصروفات'!$A$5:$B$8,2,0),0))</f>
        <v/>
      </c>
      <c r="G25" s="25">
        <f>IF(F25="","",F25*IF(N(D25)=2,'المصروفات'!$B$10,IF(N(D25)&gt;=3,'المصروفات'!$B$11,0)))</f>
        <v/>
      </c>
      <c r="H25" s="25">
        <f>IF(F25="","",(F25-G25)*N(E25))</f>
        <v/>
      </c>
      <c r="I25" s="25">
        <f>IF(F25="","",F25-G25-H25)</f>
        <v/>
      </c>
      <c r="J25" s="19" t="n"/>
      <c r="K25" s="19" t="n"/>
      <c r="L25" s="25">
        <f>IF(F25="","",N(J25)+N(K25))</f>
        <v/>
      </c>
      <c r="M25" s="25">
        <f>IF(F25="","",I25-L25)</f>
        <v/>
      </c>
      <c r="N25" s="26">
        <f>IF(M25="","",IF(M25&lt;=0,"مسدد بالكامل",IF(L25=0,"لم يسدد","مسدد جزئيًا")))</f>
        <v/>
      </c>
    </row>
    <row r="26">
      <c r="A26" s="18" t="n"/>
      <c r="B26" s="18" t="n"/>
      <c r="C26" s="23" t="n"/>
      <c r="D26" s="24" t="n"/>
      <c r="E26" s="21" t="n"/>
      <c r="F26" s="25">
        <f>IF(C26="","",IFERROR(VLOOKUP(C26,'المصروفات'!$A$5:$B$8,2,0),0))</f>
        <v/>
      </c>
      <c r="G26" s="25">
        <f>IF(F26="","",F26*IF(N(D26)=2,'المصروفات'!$B$10,IF(N(D26)&gt;=3,'المصروفات'!$B$11,0)))</f>
        <v/>
      </c>
      <c r="H26" s="25">
        <f>IF(F26="","",(F26-G26)*N(E26))</f>
        <v/>
      </c>
      <c r="I26" s="25">
        <f>IF(F26="","",F26-G26-H26)</f>
        <v/>
      </c>
      <c r="J26" s="19" t="n"/>
      <c r="K26" s="19" t="n"/>
      <c r="L26" s="25">
        <f>IF(F26="","",N(J26)+N(K26))</f>
        <v/>
      </c>
      <c r="M26" s="25">
        <f>IF(F26="","",I26-L26)</f>
        <v/>
      </c>
      <c r="N26" s="26">
        <f>IF(M26="","",IF(M26&lt;=0,"مسدد بالكامل",IF(L26=0,"لم يسدد","مسدد جزئيًا")))</f>
        <v/>
      </c>
    </row>
    <row r="27">
      <c r="A27" s="18" t="n"/>
      <c r="B27" s="18" t="n"/>
      <c r="C27" s="23" t="n"/>
      <c r="D27" s="24" t="n"/>
      <c r="E27" s="21" t="n"/>
      <c r="F27" s="25">
        <f>IF(C27="","",IFERROR(VLOOKUP(C27,'المصروفات'!$A$5:$B$8,2,0),0))</f>
        <v/>
      </c>
      <c r="G27" s="25">
        <f>IF(F27="","",F27*IF(N(D27)=2,'المصروفات'!$B$10,IF(N(D27)&gt;=3,'المصروفات'!$B$11,0)))</f>
        <v/>
      </c>
      <c r="H27" s="25">
        <f>IF(F27="","",(F27-G27)*N(E27))</f>
        <v/>
      </c>
      <c r="I27" s="25">
        <f>IF(F27="","",F27-G27-H27)</f>
        <v/>
      </c>
      <c r="J27" s="19" t="n"/>
      <c r="K27" s="19" t="n"/>
      <c r="L27" s="25">
        <f>IF(F27="","",N(J27)+N(K27))</f>
        <v/>
      </c>
      <c r="M27" s="25">
        <f>IF(F27="","",I27-L27)</f>
        <v/>
      </c>
      <c r="N27" s="26">
        <f>IF(M27="","",IF(M27&lt;=0,"مسدد بالكامل",IF(L27=0,"لم يسدد","مسدد جزئيًا")))</f>
        <v/>
      </c>
    </row>
    <row r="28">
      <c r="A28" s="18" t="n"/>
      <c r="B28" s="18" t="n"/>
      <c r="C28" s="23" t="n"/>
      <c r="D28" s="24" t="n"/>
      <c r="E28" s="21" t="n"/>
      <c r="F28" s="25">
        <f>IF(C28="","",IFERROR(VLOOKUP(C28,'المصروفات'!$A$5:$B$8,2,0),0))</f>
        <v/>
      </c>
      <c r="G28" s="25">
        <f>IF(F28="","",F28*IF(N(D28)=2,'المصروفات'!$B$10,IF(N(D28)&gt;=3,'المصروفات'!$B$11,0)))</f>
        <v/>
      </c>
      <c r="H28" s="25">
        <f>IF(F28="","",(F28-G28)*N(E28))</f>
        <v/>
      </c>
      <c r="I28" s="25">
        <f>IF(F28="","",F28-G28-H28)</f>
        <v/>
      </c>
      <c r="J28" s="19" t="n"/>
      <c r="K28" s="19" t="n"/>
      <c r="L28" s="25">
        <f>IF(F28="","",N(J28)+N(K28))</f>
        <v/>
      </c>
      <c r="M28" s="25">
        <f>IF(F28="","",I28-L28)</f>
        <v/>
      </c>
      <c r="N28" s="26">
        <f>IF(M28="","",IF(M28&lt;=0,"مسدد بالكامل",IF(L28=0,"لم يسدد","مسدد جزئيًا")))</f>
        <v/>
      </c>
    </row>
    <row r="29">
      <c r="A29" s="18" t="n"/>
      <c r="B29" s="18" t="n"/>
      <c r="C29" s="23" t="n"/>
      <c r="D29" s="24" t="n"/>
      <c r="E29" s="21" t="n"/>
      <c r="F29" s="25">
        <f>IF(C29="","",IFERROR(VLOOKUP(C29,'المصروفات'!$A$5:$B$8,2,0),0))</f>
        <v/>
      </c>
      <c r="G29" s="25">
        <f>IF(F29="","",F29*IF(N(D29)=2,'المصروفات'!$B$10,IF(N(D29)&gt;=3,'المصروفات'!$B$11,0)))</f>
        <v/>
      </c>
      <c r="H29" s="25">
        <f>IF(F29="","",(F29-G29)*N(E29))</f>
        <v/>
      </c>
      <c r="I29" s="25">
        <f>IF(F29="","",F29-G29-H29)</f>
        <v/>
      </c>
      <c r="J29" s="19" t="n"/>
      <c r="K29" s="19" t="n"/>
      <c r="L29" s="25">
        <f>IF(F29="","",N(J29)+N(K29))</f>
        <v/>
      </c>
      <c r="M29" s="25">
        <f>IF(F29="","",I29-L29)</f>
        <v/>
      </c>
      <c r="N29" s="26">
        <f>IF(M29="","",IF(M29&lt;=0,"مسدد بالكامل",IF(L29=0,"لم يسدد","مسدد جزئيًا")))</f>
        <v/>
      </c>
    </row>
    <row r="30">
      <c r="A30" s="18" t="n"/>
      <c r="B30" s="18" t="n"/>
      <c r="C30" s="23" t="n"/>
      <c r="D30" s="24" t="n"/>
      <c r="E30" s="21" t="n"/>
      <c r="F30" s="25">
        <f>IF(C30="","",IFERROR(VLOOKUP(C30,'المصروفات'!$A$5:$B$8,2,0),0))</f>
        <v/>
      </c>
      <c r="G30" s="25">
        <f>IF(F30="","",F30*IF(N(D30)=2,'المصروفات'!$B$10,IF(N(D30)&gt;=3,'المصروفات'!$B$11,0)))</f>
        <v/>
      </c>
      <c r="H30" s="25">
        <f>IF(F30="","",(F30-G30)*N(E30))</f>
        <v/>
      </c>
      <c r="I30" s="25">
        <f>IF(F30="","",F30-G30-H30)</f>
        <v/>
      </c>
      <c r="J30" s="19" t="n"/>
      <c r="K30" s="19" t="n"/>
      <c r="L30" s="25">
        <f>IF(F30="","",N(J30)+N(K30))</f>
        <v/>
      </c>
      <c r="M30" s="25">
        <f>IF(F30="","",I30-L30)</f>
        <v/>
      </c>
      <c r="N30" s="26">
        <f>IF(M30="","",IF(M30&lt;=0,"مسدد بالكامل",IF(L30=0,"لم يسدد","مسدد جزئيًا")))</f>
        <v/>
      </c>
    </row>
    <row r="31">
      <c r="A31" s="18" t="n"/>
      <c r="B31" s="18" t="n"/>
      <c r="C31" s="23" t="n"/>
      <c r="D31" s="24" t="n"/>
      <c r="E31" s="21" t="n"/>
      <c r="F31" s="25">
        <f>IF(C31="","",IFERROR(VLOOKUP(C31,'المصروفات'!$A$5:$B$8,2,0),0))</f>
        <v/>
      </c>
      <c r="G31" s="25">
        <f>IF(F31="","",F31*IF(N(D31)=2,'المصروفات'!$B$10,IF(N(D31)&gt;=3,'المصروفات'!$B$11,0)))</f>
        <v/>
      </c>
      <c r="H31" s="25">
        <f>IF(F31="","",(F31-G31)*N(E31))</f>
        <v/>
      </c>
      <c r="I31" s="25">
        <f>IF(F31="","",F31-G31-H31)</f>
        <v/>
      </c>
      <c r="J31" s="19" t="n"/>
      <c r="K31" s="19" t="n"/>
      <c r="L31" s="25">
        <f>IF(F31="","",N(J31)+N(K31))</f>
        <v/>
      </c>
      <c r="M31" s="25">
        <f>IF(F31="","",I31-L31)</f>
        <v/>
      </c>
      <c r="N31" s="26">
        <f>IF(M31="","",IF(M31&lt;=0,"مسدد بالكامل",IF(L31=0,"لم يسدد","مسدد جزئيًا")))</f>
        <v/>
      </c>
    </row>
    <row r="32">
      <c r="A32" s="18" t="n"/>
      <c r="B32" s="18" t="n"/>
      <c r="C32" s="23" t="n"/>
      <c r="D32" s="24" t="n"/>
      <c r="E32" s="21" t="n"/>
      <c r="F32" s="25">
        <f>IF(C32="","",IFERROR(VLOOKUP(C32,'المصروفات'!$A$5:$B$8,2,0),0))</f>
        <v/>
      </c>
      <c r="G32" s="25">
        <f>IF(F32="","",F32*IF(N(D32)=2,'المصروفات'!$B$10,IF(N(D32)&gt;=3,'المصروفات'!$B$11,0)))</f>
        <v/>
      </c>
      <c r="H32" s="25">
        <f>IF(F32="","",(F32-G32)*N(E32))</f>
        <v/>
      </c>
      <c r="I32" s="25">
        <f>IF(F32="","",F32-G32-H32)</f>
        <v/>
      </c>
      <c r="J32" s="19" t="n"/>
      <c r="K32" s="19" t="n"/>
      <c r="L32" s="25">
        <f>IF(F32="","",N(J32)+N(K32))</f>
        <v/>
      </c>
      <c r="M32" s="25">
        <f>IF(F32="","",I32-L32)</f>
        <v/>
      </c>
      <c r="N32" s="26">
        <f>IF(M32="","",IF(M32&lt;=0,"مسدد بالكامل",IF(L32=0,"لم يسدد","مسدد جزئيًا")))</f>
        <v/>
      </c>
    </row>
    <row r="33">
      <c r="A33" s="18" t="n"/>
      <c r="B33" s="18" t="n"/>
      <c r="C33" s="23" t="n"/>
      <c r="D33" s="24" t="n"/>
      <c r="E33" s="21" t="n"/>
      <c r="F33" s="25">
        <f>IF(C33="","",IFERROR(VLOOKUP(C33,'المصروفات'!$A$5:$B$8,2,0),0))</f>
        <v/>
      </c>
      <c r="G33" s="25">
        <f>IF(F33="","",F33*IF(N(D33)=2,'المصروفات'!$B$10,IF(N(D33)&gt;=3,'المصروفات'!$B$11,0)))</f>
        <v/>
      </c>
      <c r="H33" s="25">
        <f>IF(F33="","",(F33-G33)*N(E33))</f>
        <v/>
      </c>
      <c r="I33" s="25">
        <f>IF(F33="","",F33-G33-H33)</f>
        <v/>
      </c>
      <c r="J33" s="19" t="n"/>
      <c r="K33" s="19" t="n"/>
      <c r="L33" s="25">
        <f>IF(F33="","",N(J33)+N(K33))</f>
        <v/>
      </c>
      <c r="M33" s="25">
        <f>IF(F33="","",I33-L33)</f>
        <v/>
      </c>
      <c r="N33" s="26">
        <f>IF(M33="","",IF(M33&lt;=0,"مسدد بالكامل",IF(L33=0,"لم يسدد","مسدد جزئيًا")))</f>
        <v/>
      </c>
    </row>
    <row r="34">
      <c r="A34" s="18" t="n"/>
      <c r="B34" s="18" t="n"/>
      <c r="C34" s="23" t="n"/>
      <c r="D34" s="24" t="n"/>
      <c r="E34" s="21" t="n"/>
      <c r="F34" s="25">
        <f>IF(C34="","",IFERROR(VLOOKUP(C34,'المصروفات'!$A$5:$B$8,2,0),0))</f>
        <v/>
      </c>
      <c r="G34" s="25">
        <f>IF(F34="","",F34*IF(N(D34)=2,'المصروفات'!$B$10,IF(N(D34)&gt;=3,'المصروفات'!$B$11,0)))</f>
        <v/>
      </c>
      <c r="H34" s="25">
        <f>IF(F34="","",(F34-G34)*N(E34))</f>
        <v/>
      </c>
      <c r="I34" s="25">
        <f>IF(F34="","",F34-G34-H34)</f>
        <v/>
      </c>
      <c r="J34" s="19" t="n"/>
      <c r="K34" s="19" t="n"/>
      <c r="L34" s="25">
        <f>IF(F34="","",N(J34)+N(K34))</f>
        <v/>
      </c>
      <c r="M34" s="25">
        <f>IF(F34="","",I34-L34)</f>
        <v/>
      </c>
      <c r="N34" s="26">
        <f>IF(M34="","",IF(M34&lt;=0,"مسدد بالكامل",IF(L34=0,"لم يسدد","مسدد جزئيًا")))</f>
        <v/>
      </c>
    </row>
    <row r="35">
      <c r="A35" s="18" t="n"/>
      <c r="B35" s="18" t="n"/>
      <c r="C35" s="23" t="n"/>
      <c r="D35" s="24" t="n"/>
      <c r="E35" s="21" t="n"/>
      <c r="F35" s="25">
        <f>IF(C35="","",IFERROR(VLOOKUP(C35,'المصروفات'!$A$5:$B$8,2,0),0))</f>
        <v/>
      </c>
      <c r="G35" s="25">
        <f>IF(F35="","",F35*IF(N(D35)=2,'المصروفات'!$B$10,IF(N(D35)&gt;=3,'المصروفات'!$B$11,0)))</f>
        <v/>
      </c>
      <c r="H35" s="25">
        <f>IF(F35="","",(F35-G35)*N(E35))</f>
        <v/>
      </c>
      <c r="I35" s="25">
        <f>IF(F35="","",F35-G35-H35)</f>
        <v/>
      </c>
      <c r="J35" s="19" t="n"/>
      <c r="K35" s="19" t="n"/>
      <c r="L35" s="25">
        <f>IF(F35="","",N(J35)+N(K35))</f>
        <v/>
      </c>
      <c r="M35" s="25">
        <f>IF(F35="","",I35-L35)</f>
        <v/>
      </c>
      <c r="N35" s="26">
        <f>IF(M35="","",IF(M35&lt;=0,"مسدد بالكامل",IF(L35=0,"لم يسدد","مسدد جزئيًا")))</f>
        <v/>
      </c>
    </row>
    <row r="36">
      <c r="A36" s="18" t="n"/>
      <c r="B36" s="18" t="n"/>
      <c r="C36" s="23" t="n"/>
      <c r="D36" s="24" t="n"/>
      <c r="E36" s="21" t="n"/>
      <c r="F36" s="25">
        <f>IF(C36="","",IFERROR(VLOOKUP(C36,'المصروفات'!$A$5:$B$8,2,0),0))</f>
        <v/>
      </c>
      <c r="G36" s="25">
        <f>IF(F36="","",F36*IF(N(D36)=2,'المصروفات'!$B$10,IF(N(D36)&gt;=3,'المصروفات'!$B$11,0)))</f>
        <v/>
      </c>
      <c r="H36" s="25">
        <f>IF(F36="","",(F36-G36)*N(E36))</f>
        <v/>
      </c>
      <c r="I36" s="25">
        <f>IF(F36="","",F36-G36-H36)</f>
        <v/>
      </c>
      <c r="J36" s="19" t="n"/>
      <c r="K36" s="19" t="n"/>
      <c r="L36" s="25">
        <f>IF(F36="","",N(J36)+N(K36))</f>
        <v/>
      </c>
      <c r="M36" s="25">
        <f>IF(F36="","",I36-L36)</f>
        <v/>
      </c>
      <c r="N36" s="26">
        <f>IF(M36="","",IF(M36&lt;=0,"مسدد بالكامل",IF(L36=0,"لم يسدد","مسدد جزئيًا")))</f>
        <v/>
      </c>
    </row>
    <row r="37">
      <c r="A37" s="18" t="n"/>
      <c r="B37" s="18" t="n"/>
      <c r="C37" s="23" t="n"/>
      <c r="D37" s="24" t="n"/>
      <c r="E37" s="21" t="n"/>
      <c r="F37" s="25">
        <f>IF(C37="","",IFERROR(VLOOKUP(C37,'المصروفات'!$A$5:$B$8,2,0),0))</f>
        <v/>
      </c>
      <c r="G37" s="25">
        <f>IF(F37="","",F37*IF(N(D37)=2,'المصروفات'!$B$10,IF(N(D37)&gt;=3,'المصروفات'!$B$11,0)))</f>
        <v/>
      </c>
      <c r="H37" s="25">
        <f>IF(F37="","",(F37-G37)*N(E37))</f>
        <v/>
      </c>
      <c r="I37" s="25">
        <f>IF(F37="","",F37-G37-H37)</f>
        <v/>
      </c>
      <c r="J37" s="19" t="n"/>
      <c r="K37" s="19" t="n"/>
      <c r="L37" s="25">
        <f>IF(F37="","",N(J37)+N(K37))</f>
        <v/>
      </c>
      <c r="M37" s="25">
        <f>IF(F37="","",I37-L37)</f>
        <v/>
      </c>
      <c r="N37" s="26">
        <f>IF(M37="","",IF(M37&lt;=0,"مسدد بالكامل",IF(L37=0,"لم يسدد","مسدد جزئيًا")))</f>
        <v/>
      </c>
    </row>
    <row r="38">
      <c r="A38" s="18" t="n"/>
      <c r="B38" s="18" t="n"/>
      <c r="C38" s="23" t="n"/>
      <c r="D38" s="24" t="n"/>
      <c r="E38" s="21" t="n"/>
      <c r="F38" s="25">
        <f>IF(C38="","",IFERROR(VLOOKUP(C38,'المصروفات'!$A$5:$B$8,2,0),0))</f>
        <v/>
      </c>
      <c r="G38" s="25">
        <f>IF(F38="","",F38*IF(N(D38)=2,'المصروفات'!$B$10,IF(N(D38)&gt;=3,'المصروفات'!$B$11,0)))</f>
        <v/>
      </c>
      <c r="H38" s="25">
        <f>IF(F38="","",(F38-G38)*N(E38))</f>
        <v/>
      </c>
      <c r="I38" s="25">
        <f>IF(F38="","",F38-G38-H38)</f>
        <v/>
      </c>
      <c r="J38" s="19" t="n"/>
      <c r="K38" s="19" t="n"/>
      <c r="L38" s="25">
        <f>IF(F38="","",N(J38)+N(K38))</f>
        <v/>
      </c>
      <c r="M38" s="25">
        <f>IF(F38="","",I38-L38)</f>
        <v/>
      </c>
      <c r="N38" s="26">
        <f>IF(M38="","",IF(M38&lt;=0,"مسدد بالكامل",IF(L38=0,"لم يسدد","مسدد جزئيًا")))</f>
        <v/>
      </c>
    </row>
    <row r="39">
      <c r="A39" s="18" t="n"/>
      <c r="B39" s="18" t="n"/>
      <c r="C39" s="23" t="n"/>
      <c r="D39" s="24" t="n"/>
      <c r="E39" s="21" t="n"/>
      <c r="F39" s="25">
        <f>IF(C39="","",IFERROR(VLOOKUP(C39,'المصروفات'!$A$5:$B$8,2,0),0))</f>
        <v/>
      </c>
      <c r="G39" s="25">
        <f>IF(F39="","",F39*IF(N(D39)=2,'المصروفات'!$B$10,IF(N(D39)&gt;=3,'المصروفات'!$B$11,0)))</f>
        <v/>
      </c>
      <c r="H39" s="25">
        <f>IF(F39="","",(F39-G39)*N(E39))</f>
        <v/>
      </c>
      <c r="I39" s="25">
        <f>IF(F39="","",F39-G39-H39)</f>
        <v/>
      </c>
      <c r="J39" s="19" t="n"/>
      <c r="K39" s="19" t="n"/>
      <c r="L39" s="25">
        <f>IF(F39="","",N(J39)+N(K39))</f>
        <v/>
      </c>
      <c r="M39" s="25">
        <f>IF(F39="","",I39-L39)</f>
        <v/>
      </c>
      <c r="N39" s="26">
        <f>IF(M39="","",IF(M39&lt;=0,"مسدد بالكامل",IF(L39=0,"لم يسدد","مسدد جزئيًا")))</f>
        <v/>
      </c>
    </row>
    <row r="40">
      <c r="A40" s="18" t="n"/>
      <c r="B40" s="18" t="n"/>
      <c r="C40" s="23" t="n"/>
      <c r="D40" s="24" t="n"/>
      <c r="E40" s="21" t="n"/>
      <c r="F40" s="25">
        <f>IF(C40="","",IFERROR(VLOOKUP(C40,'المصروفات'!$A$5:$B$8,2,0),0))</f>
        <v/>
      </c>
      <c r="G40" s="25">
        <f>IF(F40="","",F40*IF(N(D40)=2,'المصروفات'!$B$10,IF(N(D40)&gt;=3,'المصروفات'!$B$11,0)))</f>
        <v/>
      </c>
      <c r="H40" s="25">
        <f>IF(F40="","",(F40-G40)*N(E40))</f>
        <v/>
      </c>
      <c r="I40" s="25">
        <f>IF(F40="","",F40-G40-H40)</f>
        <v/>
      </c>
      <c r="J40" s="19" t="n"/>
      <c r="K40" s="19" t="n"/>
      <c r="L40" s="25">
        <f>IF(F40="","",N(J40)+N(K40))</f>
        <v/>
      </c>
      <c r="M40" s="25">
        <f>IF(F40="","",I40-L40)</f>
        <v/>
      </c>
      <c r="N40" s="26">
        <f>IF(M40="","",IF(M40&lt;=0,"مسدد بالكامل",IF(L40=0,"لم يسدد","مسدد جزئيًا")))</f>
        <v/>
      </c>
    </row>
    <row r="41">
      <c r="A41" s="18" t="n"/>
      <c r="B41" s="18" t="n"/>
      <c r="C41" s="23" t="n"/>
      <c r="D41" s="24" t="n"/>
      <c r="E41" s="21" t="n"/>
      <c r="F41" s="25">
        <f>IF(C41="","",IFERROR(VLOOKUP(C41,'المصروفات'!$A$5:$B$8,2,0),0))</f>
        <v/>
      </c>
      <c r="G41" s="25">
        <f>IF(F41="","",F41*IF(N(D41)=2,'المصروفات'!$B$10,IF(N(D41)&gt;=3,'المصروفات'!$B$11,0)))</f>
        <v/>
      </c>
      <c r="H41" s="25">
        <f>IF(F41="","",(F41-G41)*N(E41))</f>
        <v/>
      </c>
      <c r="I41" s="25">
        <f>IF(F41="","",F41-G41-H41)</f>
        <v/>
      </c>
      <c r="J41" s="19" t="n"/>
      <c r="K41" s="19" t="n"/>
      <c r="L41" s="25">
        <f>IF(F41="","",N(J41)+N(K41))</f>
        <v/>
      </c>
      <c r="M41" s="25">
        <f>IF(F41="","",I41-L41)</f>
        <v/>
      </c>
      <c r="N41" s="26">
        <f>IF(M41="","",IF(M41&lt;=0,"مسدد بالكامل",IF(L41=0,"لم يسدد","مسدد جزئيًا")))</f>
        <v/>
      </c>
    </row>
    <row r="42">
      <c r="A42" s="18" t="n"/>
      <c r="B42" s="18" t="n"/>
      <c r="C42" s="23" t="n"/>
      <c r="D42" s="24" t="n"/>
      <c r="E42" s="21" t="n"/>
      <c r="F42" s="25">
        <f>IF(C42="","",IFERROR(VLOOKUP(C42,'المصروفات'!$A$5:$B$8,2,0),0))</f>
        <v/>
      </c>
      <c r="G42" s="25">
        <f>IF(F42="","",F42*IF(N(D42)=2,'المصروفات'!$B$10,IF(N(D42)&gt;=3,'المصروفات'!$B$11,0)))</f>
        <v/>
      </c>
      <c r="H42" s="25">
        <f>IF(F42="","",(F42-G42)*N(E42))</f>
        <v/>
      </c>
      <c r="I42" s="25">
        <f>IF(F42="","",F42-G42-H42)</f>
        <v/>
      </c>
      <c r="J42" s="19" t="n"/>
      <c r="K42" s="19" t="n"/>
      <c r="L42" s="25">
        <f>IF(F42="","",N(J42)+N(K42))</f>
        <v/>
      </c>
      <c r="M42" s="25">
        <f>IF(F42="","",I42-L42)</f>
        <v/>
      </c>
      <c r="N42" s="26">
        <f>IF(M42="","",IF(M42&lt;=0,"مسدد بالكامل",IF(L42=0,"لم يسدد","مسدد جزئيًا")))</f>
        <v/>
      </c>
    </row>
    <row r="43">
      <c r="A43" s="18" t="n"/>
      <c r="B43" s="18" t="n"/>
      <c r="C43" s="23" t="n"/>
      <c r="D43" s="24" t="n"/>
      <c r="E43" s="21" t="n"/>
      <c r="F43" s="25">
        <f>IF(C43="","",IFERROR(VLOOKUP(C43,'المصروفات'!$A$5:$B$8,2,0),0))</f>
        <v/>
      </c>
      <c r="G43" s="25">
        <f>IF(F43="","",F43*IF(N(D43)=2,'المصروفات'!$B$10,IF(N(D43)&gt;=3,'المصروفات'!$B$11,0)))</f>
        <v/>
      </c>
      <c r="H43" s="25">
        <f>IF(F43="","",(F43-G43)*N(E43))</f>
        <v/>
      </c>
      <c r="I43" s="25">
        <f>IF(F43="","",F43-G43-H43)</f>
        <v/>
      </c>
      <c r="J43" s="19" t="n"/>
      <c r="K43" s="19" t="n"/>
      <c r="L43" s="25">
        <f>IF(F43="","",N(J43)+N(K43))</f>
        <v/>
      </c>
      <c r="M43" s="25">
        <f>IF(F43="","",I43-L43)</f>
        <v/>
      </c>
      <c r="N43" s="26">
        <f>IF(M43="","",IF(M43&lt;=0,"مسدد بالكامل",IF(L43=0,"لم يسدد","مسدد جزئيًا")))</f>
        <v/>
      </c>
    </row>
    <row r="44">
      <c r="A44" s="18" t="n"/>
      <c r="B44" s="18" t="n"/>
      <c r="C44" s="23" t="n"/>
      <c r="D44" s="24" t="n"/>
      <c r="E44" s="21" t="n"/>
      <c r="F44" s="25">
        <f>IF(C44="","",IFERROR(VLOOKUP(C44,'المصروفات'!$A$5:$B$8,2,0),0))</f>
        <v/>
      </c>
      <c r="G44" s="25">
        <f>IF(F44="","",F44*IF(N(D44)=2,'المصروفات'!$B$10,IF(N(D44)&gt;=3,'المصروفات'!$B$11,0)))</f>
        <v/>
      </c>
      <c r="H44" s="25">
        <f>IF(F44="","",(F44-G44)*N(E44))</f>
        <v/>
      </c>
      <c r="I44" s="25">
        <f>IF(F44="","",F44-G44-H44)</f>
        <v/>
      </c>
      <c r="J44" s="19" t="n"/>
      <c r="K44" s="19" t="n"/>
      <c r="L44" s="25">
        <f>IF(F44="","",N(J44)+N(K44))</f>
        <v/>
      </c>
      <c r="M44" s="25">
        <f>IF(F44="","",I44-L44)</f>
        <v/>
      </c>
      <c r="N44" s="26">
        <f>IF(M44="","",IF(M44&lt;=0,"مسدد بالكامل",IF(L44=0,"لم يسدد","مسدد جزئيًا")))</f>
        <v/>
      </c>
    </row>
    <row r="45">
      <c r="A45" s="18" t="n"/>
      <c r="B45" s="18" t="n"/>
      <c r="C45" s="23" t="n"/>
      <c r="D45" s="24" t="n"/>
      <c r="E45" s="21" t="n"/>
      <c r="F45" s="25">
        <f>IF(C45="","",IFERROR(VLOOKUP(C45,'المصروفات'!$A$5:$B$8,2,0),0))</f>
        <v/>
      </c>
      <c r="G45" s="25">
        <f>IF(F45="","",F45*IF(N(D45)=2,'المصروفات'!$B$10,IF(N(D45)&gt;=3,'المصروفات'!$B$11,0)))</f>
        <v/>
      </c>
      <c r="H45" s="25">
        <f>IF(F45="","",(F45-G45)*N(E45))</f>
        <v/>
      </c>
      <c r="I45" s="25">
        <f>IF(F45="","",F45-G45-H45)</f>
        <v/>
      </c>
      <c r="J45" s="19" t="n"/>
      <c r="K45" s="19" t="n"/>
      <c r="L45" s="25">
        <f>IF(F45="","",N(J45)+N(K45))</f>
        <v/>
      </c>
      <c r="M45" s="25">
        <f>IF(F45="","",I45-L45)</f>
        <v/>
      </c>
      <c r="N45" s="26">
        <f>IF(M45="","",IF(M45&lt;=0,"مسدد بالكامل",IF(L45=0,"لم يسدد","مسدد جزئيًا")))</f>
        <v/>
      </c>
    </row>
    <row r="46">
      <c r="A46" s="18" t="n"/>
      <c r="B46" s="18" t="n"/>
      <c r="C46" s="23" t="n"/>
      <c r="D46" s="24" t="n"/>
      <c r="E46" s="21" t="n"/>
      <c r="F46" s="25">
        <f>IF(C46="","",IFERROR(VLOOKUP(C46,'المصروفات'!$A$5:$B$8,2,0),0))</f>
        <v/>
      </c>
      <c r="G46" s="25">
        <f>IF(F46="","",F46*IF(N(D46)=2,'المصروفات'!$B$10,IF(N(D46)&gt;=3,'المصروفات'!$B$11,0)))</f>
        <v/>
      </c>
      <c r="H46" s="25">
        <f>IF(F46="","",(F46-G46)*N(E46))</f>
        <v/>
      </c>
      <c r="I46" s="25">
        <f>IF(F46="","",F46-G46-H46)</f>
        <v/>
      </c>
      <c r="J46" s="19" t="n"/>
      <c r="K46" s="19" t="n"/>
      <c r="L46" s="25">
        <f>IF(F46="","",N(J46)+N(K46))</f>
        <v/>
      </c>
      <c r="M46" s="25">
        <f>IF(F46="","",I46-L46)</f>
        <v/>
      </c>
      <c r="N46" s="26">
        <f>IF(M46="","",IF(M46&lt;=0,"مسدد بالكامل",IF(L46=0,"لم يسدد","مسدد جزئيًا")))</f>
        <v/>
      </c>
    </row>
    <row r="47">
      <c r="A47" s="18" t="n"/>
      <c r="B47" s="18" t="n"/>
      <c r="C47" s="23" t="n"/>
      <c r="D47" s="24" t="n"/>
      <c r="E47" s="21" t="n"/>
      <c r="F47" s="25">
        <f>IF(C47="","",IFERROR(VLOOKUP(C47,'المصروفات'!$A$5:$B$8,2,0),0))</f>
        <v/>
      </c>
      <c r="G47" s="25">
        <f>IF(F47="","",F47*IF(N(D47)=2,'المصروفات'!$B$10,IF(N(D47)&gt;=3,'المصروفات'!$B$11,0)))</f>
        <v/>
      </c>
      <c r="H47" s="25">
        <f>IF(F47="","",(F47-G47)*N(E47))</f>
        <v/>
      </c>
      <c r="I47" s="25">
        <f>IF(F47="","",F47-G47-H47)</f>
        <v/>
      </c>
      <c r="J47" s="19" t="n"/>
      <c r="K47" s="19" t="n"/>
      <c r="L47" s="25">
        <f>IF(F47="","",N(J47)+N(K47))</f>
        <v/>
      </c>
      <c r="M47" s="25">
        <f>IF(F47="","",I47-L47)</f>
        <v/>
      </c>
      <c r="N47" s="26">
        <f>IF(M47="","",IF(M47&lt;=0,"مسدد بالكامل",IF(L47=0,"لم يسدد","مسدد جزئيًا")))</f>
        <v/>
      </c>
    </row>
    <row r="48">
      <c r="A48" s="18" t="n"/>
      <c r="B48" s="18" t="n"/>
      <c r="C48" s="23" t="n"/>
      <c r="D48" s="24" t="n"/>
      <c r="E48" s="21" t="n"/>
      <c r="F48" s="25">
        <f>IF(C48="","",IFERROR(VLOOKUP(C48,'المصروفات'!$A$5:$B$8,2,0),0))</f>
        <v/>
      </c>
      <c r="G48" s="25">
        <f>IF(F48="","",F48*IF(N(D48)=2,'المصروفات'!$B$10,IF(N(D48)&gt;=3,'المصروفات'!$B$11,0)))</f>
        <v/>
      </c>
      <c r="H48" s="25">
        <f>IF(F48="","",(F48-G48)*N(E48))</f>
        <v/>
      </c>
      <c r="I48" s="25">
        <f>IF(F48="","",F48-G48-H48)</f>
        <v/>
      </c>
      <c r="J48" s="19" t="n"/>
      <c r="K48" s="19" t="n"/>
      <c r="L48" s="25">
        <f>IF(F48="","",N(J48)+N(K48))</f>
        <v/>
      </c>
      <c r="M48" s="25">
        <f>IF(F48="","",I48-L48)</f>
        <v/>
      </c>
      <c r="N48" s="26">
        <f>IF(M48="","",IF(M48&lt;=0,"مسدد بالكامل",IF(L48=0,"لم يسدد","مسدد جزئيًا")))</f>
        <v/>
      </c>
    </row>
    <row r="49">
      <c r="A49" s="18" t="n"/>
      <c r="B49" s="18" t="n"/>
      <c r="C49" s="23" t="n"/>
      <c r="D49" s="24" t="n"/>
      <c r="E49" s="21" t="n"/>
      <c r="F49" s="25">
        <f>IF(C49="","",IFERROR(VLOOKUP(C49,'المصروفات'!$A$5:$B$8,2,0),0))</f>
        <v/>
      </c>
      <c r="G49" s="25">
        <f>IF(F49="","",F49*IF(N(D49)=2,'المصروفات'!$B$10,IF(N(D49)&gt;=3,'المصروفات'!$B$11,0)))</f>
        <v/>
      </c>
      <c r="H49" s="25">
        <f>IF(F49="","",(F49-G49)*N(E49))</f>
        <v/>
      </c>
      <c r="I49" s="25">
        <f>IF(F49="","",F49-G49-H49)</f>
        <v/>
      </c>
      <c r="J49" s="19" t="n"/>
      <c r="K49" s="19" t="n"/>
      <c r="L49" s="25">
        <f>IF(F49="","",N(J49)+N(K49))</f>
        <v/>
      </c>
      <c r="M49" s="25">
        <f>IF(F49="","",I49-L49)</f>
        <v/>
      </c>
      <c r="N49" s="26">
        <f>IF(M49="","",IF(M49&lt;=0,"مسدد بالكامل",IF(L49=0,"لم يسدد","مسدد جزئيًا")))</f>
        <v/>
      </c>
    </row>
    <row r="50">
      <c r="A50" s="18" t="n"/>
      <c r="B50" s="18" t="n"/>
      <c r="C50" s="23" t="n"/>
      <c r="D50" s="24" t="n"/>
      <c r="E50" s="21" t="n"/>
      <c r="F50" s="25">
        <f>IF(C50="","",IFERROR(VLOOKUP(C50,'المصروفات'!$A$5:$B$8,2,0),0))</f>
        <v/>
      </c>
      <c r="G50" s="25">
        <f>IF(F50="","",F50*IF(N(D50)=2,'المصروفات'!$B$10,IF(N(D50)&gt;=3,'المصروفات'!$B$11,0)))</f>
        <v/>
      </c>
      <c r="H50" s="25">
        <f>IF(F50="","",(F50-G50)*N(E50))</f>
        <v/>
      </c>
      <c r="I50" s="25">
        <f>IF(F50="","",F50-G50-H50)</f>
        <v/>
      </c>
      <c r="J50" s="19" t="n"/>
      <c r="K50" s="19" t="n"/>
      <c r="L50" s="25">
        <f>IF(F50="","",N(J50)+N(K50))</f>
        <v/>
      </c>
      <c r="M50" s="25">
        <f>IF(F50="","",I50-L50)</f>
        <v/>
      </c>
      <c r="N50" s="26">
        <f>IF(M50="","",IF(M50&lt;=0,"مسدد بالكامل",IF(L50=0,"لم يسدد","مسدد جزئيًا")))</f>
        <v/>
      </c>
    </row>
    <row r="51">
      <c r="A51" s="18" t="n"/>
      <c r="B51" s="18" t="n"/>
      <c r="C51" s="23" t="n"/>
      <c r="D51" s="24" t="n"/>
      <c r="E51" s="21" t="n"/>
      <c r="F51" s="25">
        <f>IF(C51="","",IFERROR(VLOOKUP(C51,'المصروفات'!$A$5:$B$8,2,0),0))</f>
        <v/>
      </c>
      <c r="G51" s="25">
        <f>IF(F51="","",F51*IF(N(D51)=2,'المصروفات'!$B$10,IF(N(D51)&gt;=3,'المصروفات'!$B$11,0)))</f>
        <v/>
      </c>
      <c r="H51" s="25">
        <f>IF(F51="","",(F51-G51)*N(E51))</f>
        <v/>
      </c>
      <c r="I51" s="25">
        <f>IF(F51="","",F51-G51-H51)</f>
        <v/>
      </c>
      <c r="J51" s="19" t="n"/>
      <c r="K51" s="19" t="n"/>
      <c r="L51" s="25">
        <f>IF(F51="","",N(J51)+N(K51))</f>
        <v/>
      </c>
      <c r="M51" s="25">
        <f>IF(F51="","",I51-L51)</f>
        <v/>
      </c>
      <c r="N51" s="26">
        <f>IF(M51="","",IF(M51&lt;=0,"مسدد بالكامل",IF(L51=0,"لم يسدد","مسدد جزئيًا")))</f>
        <v/>
      </c>
    </row>
    <row r="52">
      <c r="A52" s="18" t="n"/>
      <c r="B52" s="18" t="n"/>
      <c r="C52" s="23" t="n"/>
      <c r="D52" s="24" t="n"/>
      <c r="E52" s="21" t="n"/>
      <c r="F52" s="25">
        <f>IF(C52="","",IFERROR(VLOOKUP(C52,'المصروفات'!$A$5:$B$8,2,0),0))</f>
        <v/>
      </c>
      <c r="G52" s="25">
        <f>IF(F52="","",F52*IF(N(D52)=2,'المصروفات'!$B$10,IF(N(D52)&gt;=3,'المصروفات'!$B$11,0)))</f>
        <v/>
      </c>
      <c r="H52" s="25">
        <f>IF(F52="","",(F52-G52)*N(E52))</f>
        <v/>
      </c>
      <c r="I52" s="25">
        <f>IF(F52="","",F52-G52-H52)</f>
        <v/>
      </c>
      <c r="J52" s="19" t="n"/>
      <c r="K52" s="19" t="n"/>
      <c r="L52" s="25">
        <f>IF(F52="","",N(J52)+N(K52))</f>
        <v/>
      </c>
      <c r="M52" s="25">
        <f>IF(F52="","",I52-L52)</f>
        <v/>
      </c>
      <c r="N52" s="26">
        <f>IF(M52="","",IF(M52&lt;=0,"مسدد بالكامل",IF(L52=0,"لم يسدد","مسدد جزئيًا")))</f>
        <v/>
      </c>
    </row>
    <row r="53">
      <c r="A53" s="18" t="n"/>
      <c r="B53" s="18" t="n"/>
      <c r="C53" s="23" t="n"/>
      <c r="D53" s="24" t="n"/>
      <c r="E53" s="21" t="n"/>
      <c r="F53" s="25">
        <f>IF(C53="","",IFERROR(VLOOKUP(C53,'المصروفات'!$A$5:$B$8,2,0),0))</f>
        <v/>
      </c>
      <c r="G53" s="25">
        <f>IF(F53="","",F53*IF(N(D53)=2,'المصروفات'!$B$10,IF(N(D53)&gt;=3,'المصروفات'!$B$11,0)))</f>
        <v/>
      </c>
      <c r="H53" s="25">
        <f>IF(F53="","",(F53-G53)*N(E53))</f>
        <v/>
      </c>
      <c r="I53" s="25">
        <f>IF(F53="","",F53-G53-H53)</f>
        <v/>
      </c>
      <c r="J53" s="19" t="n"/>
      <c r="K53" s="19" t="n"/>
      <c r="L53" s="25">
        <f>IF(F53="","",N(J53)+N(K53))</f>
        <v/>
      </c>
      <c r="M53" s="25">
        <f>IF(F53="","",I53-L53)</f>
        <v/>
      </c>
      <c r="N53" s="26">
        <f>IF(M53="","",IF(M53&lt;=0,"مسدد بالكامل",IF(L53=0,"لم يسدد","مسدد جزئيًا")))</f>
        <v/>
      </c>
    </row>
    <row r="54">
      <c r="A54" s="18" t="n"/>
      <c r="B54" s="18" t="n"/>
      <c r="C54" s="23" t="n"/>
      <c r="D54" s="24" t="n"/>
      <c r="E54" s="21" t="n"/>
      <c r="F54" s="25">
        <f>IF(C54="","",IFERROR(VLOOKUP(C54,'المصروفات'!$A$5:$B$8,2,0),0))</f>
        <v/>
      </c>
      <c r="G54" s="25">
        <f>IF(F54="","",F54*IF(N(D54)=2,'المصروفات'!$B$10,IF(N(D54)&gt;=3,'المصروفات'!$B$11,0)))</f>
        <v/>
      </c>
      <c r="H54" s="25">
        <f>IF(F54="","",(F54-G54)*N(E54))</f>
        <v/>
      </c>
      <c r="I54" s="25">
        <f>IF(F54="","",F54-G54-H54)</f>
        <v/>
      </c>
      <c r="J54" s="19" t="n"/>
      <c r="K54" s="19" t="n"/>
      <c r="L54" s="25">
        <f>IF(F54="","",N(J54)+N(K54))</f>
        <v/>
      </c>
      <c r="M54" s="25">
        <f>IF(F54="","",I54-L54)</f>
        <v/>
      </c>
      <c r="N54" s="26">
        <f>IF(M54="","",IF(M54&lt;=0,"مسدد بالكامل",IF(L54=0,"لم يسدد","مسدد جزئيًا")))</f>
        <v/>
      </c>
    </row>
    <row r="55">
      <c r="A55" s="18" t="n"/>
      <c r="B55" s="18" t="n"/>
      <c r="C55" s="23" t="n"/>
      <c r="D55" s="24" t="n"/>
      <c r="E55" s="21" t="n"/>
      <c r="F55" s="25">
        <f>IF(C55="","",IFERROR(VLOOKUP(C55,'المصروفات'!$A$5:$B$8,2,0),0))</f>
        <v/>
      </c>
      <c r="G55" s="25">
        <f>IF(F55="","",F55*IF(N(D55)=2,'المصروفات'!$B$10,IF(N(D55)&gt;=3,'المصروفات'!$B$11,0)))</f>
        <v/>
      </c>
      <c r="H55" s="25">
        <f>IF(F55="","",(F55-G55)*N(E55))</f>
        <v/>
      </c>
      <c r="I55" s="25">
        <f>IF(F55="","",F55-G55-H55)</f>
        <v/>
      </c>
      <c r="J55" s="19" t="n"/>
      <c r="K55" s="19" t="n"/>
      <c r="L55" s="25">
        <f>IF(F55="","",N(J55)+N(K55))</f>
        <v/>
      </c>
      <c r="M55" s="25">
        <f>IF(F55="","",I55-L55)</f>
        <v/>
      </c>
      <c r="N55" s="26">
        <f>IF(M55="","",IF(M55&lt;=0,"مسدد بالكامل",IF(L55=0,"لم يسدد","مسدد جزئيًا")))</f>
        <v/>
      </c>
    </row>
    <row r="56">
      <c r="A56" s="18" t="n"/>
      <c r="B56" s="18" t="n"/>
      <c r="C56" s="23" t="n"/>
      <c r="D56" s="24" t="n"/>
      <c r="E56" s="21" t="n"/>
      <c r="F56" s="25">
        <f>IF(C56="","",IFERROR(VLOOKUP(C56,'المصروفات'!$A$5:$B$8,2,0),0))</f>
        <v/>
      </c>
      <c r="G56" s="25">
        <f>IF(F56="","",F56*IF(N(D56)=2,'المصروفات'!$B$10,IF(N(D56)&gt;=3,'المصروفات'!$B$11,0)))</f>
        <v/>
      </c>
      <c r="H56" s="25">
        <f>IF(F56="","",(F56-G56)*N(E56))</f>
        <v/>
      </c>
      <c r="I56" s="25">
        <f>IF(F56="","",F56-G56-H56)</f>
        <v/>
      </c>
      <c r="J56" s="19" t="n"/>
      <c r="K56" s="19" t="n"/>
      <c r="L56" s="25">
        <f>IF(F56="","",N(J56)+N(K56))</f>
        <v/>
      </c>
      <c r="M56" s="25">
        <f>IF(F56="","",I56-L56)</f>
        <v/>
      </c>
      <c r="N56" s="26">
        <f>IF(M56="","",IF(M56&lt;=0,"مسدد بالكامل",IF(L56=0,"لم يسدد","مسدد جزئيًا")))</f>
        <v/>
      </c>
    </row>
    <row r="57">
      <c r="A57" s="18" t="n"/>
      <c r="B57" s="18" t="n"/>
      <c r="C57" s="23" t="n"/>
      <c r="D57" s="24" t="n"/>
      <c r="E57" s="21" t="n"/>
      <c r="F57" s="25">
        <f>IF(C57="","",IFERROR(VLOOKUP(C57,'المصروفات'!$A$5:$B$8,2,0),0))</f>
        <v/>
      </c>
      <c r="G57" s="25">
        <f>IF(F57="","",F57*IF(N(D57)=2,'المصروفات'!$B$10,IF(N(D57)&gt;=3,'المصروفات'!$B$11,0)))</f>
        <v/>
      </c>
      <c r="H57" s="25">
        <f>IF(F57="","",(F57-G57)*N(E57))</f>
        <v/>
      </c>
      <c r="I57" s="25">
        <f>IF(F57="","",F57-G57-H57)</f>
        <v/>
      </c>
      <c r="J57" s="19" t="n"/>
      <c r="K57" s="19" t="n"/>
      <c r="L57" s="25">
        <f>IF(F57="","",N(J57)+N(K57))</f>
        <v/>
      </c>
      <c r="M57" s="25">
        <f>IF(F57="","",I57-L57)</f>
        <v/>
      </c>
      <c r="N57" s="26">
        <f>IF(M57="","",IF(M57&lt;=0,"مسدد بالكامل",IF(L57=0,"لم يسدد","مسدد جزئيًا")))</f>
        <v/>
      </c>
    </row>
    <row r="58">
      <c r="A58" s="18" t="n"/>
      <c r="B58" s="18" t="n"/>
      <c r="C58" s="23" t="n"/>
      <c r="D58" s="24" t="n"/>
      <c r="E58" s="21" t="n"/>
      <c r="F58" s="25">
        <f>IF(C58="","",IFERROR(VLOOKUP(C58,'المصروفات'!$A$5:$B$8,2,0),0))</f>
        <v/>
      </c>
      <c r="G58" s="25">
        <f>IF(F58="","",F58*IF(N(D58)=2,'المصروفات'!$B$10,IF(N(D58)&gt;=3,'المصروفات'!$B$11,0)))</f>
        <v/>
      </c>
      <c r="H58" s="25">
        <f>IF(F58="","",(F58-G58)*N(E58))</f>
        <v/>
      </c>
      <c r="I58" s="25">
        <f>IF(F58="","",F58-G58-H58)</f>
        <v/>
      </c>
      <c r="J58" s="19" t="n"/>
      <c r="K58" s="19" t="n"/>
      <c r="L58" s="25">
        <f>IF(F58="","",N(J58)+N(K58))</f>
        <v/>
      </c>
      <c r="M58" s="25">
        <f>IF(F58="","",I58-L58)</f>
        <v/>
      </c>
      <c r="N58" s="26">
        <f>IF(M58="","",IF(M58&lt;=0,"مسدد بالكامل",IF(L58=0,"لم يسدد","مسدد جزئيًا")))</f>
        <v/>
      </c>
    </row>
    <row r="59">
      <c r="A59" s="18" t="n"/>
      <c r="B59" s="18" t="n"/>
      <c r="C59" s="23" t="n"/>
      <c r="D59" s="24" t="n"/>
      <c r="E59" s="21" t="n"/>
      <c r="F59" s="25">
        <f>IF(C59="","",IFERROR(VLOOKUP(C59,'المصروفات'!$A$5:$B$8,2,0),0))</f>
        <v/>
      </c>
      <c r="G59" s="25">
        <f>IF(F59="","",F59*IF(N(D59)=2,'المصروفات'!$B$10,IF(N(D59)&gt;=3,'المصروفات'!$B$11,0)))</f>
        <v/>
      </c>
      <c r="H59" s="25">
        <f>IF(F59="","",(F59-G59)*N(E59))</f>
        <v/>
      </c>
      <c r="I59" s="25">
        <f>IF(F59="","",F59-G59-H59)</f>
        <v/>
      </c>
      <c r="J59" s="19" t="n"/>
      <c r="K59" s="19" t="n"/>
      <c r="L59" s="25">
        <f>IF(F59="","",N(J59)+N(K59))</f>
        <v/>
      </c>
      <c r="M59" s="25">
        <f>IF(F59="","",I59-L59)</f>
        <v/>
      </c>
      <c r="N59" s="26">
        <f>IF(M59="","",IF(M59&lt;=0,"مسدد بالكامل",IF(L59=0,"لم يسدد","مسدد جزئيًا")))</f>
        <v/>
      </c>
    </row>
    <row r="60">
      <c r="A60" s="18" t="n"/>
      <c r="B60" s="18" t="n"/>
      <c r="C60" s="23" t="n"/>
      <c r="D60" s="24" t="n"/>
      <c r="E60" s="21" t="n"/>
      <c r="F60" s="25">
        <f>IF(C60="","",IFERROR(VLOOKUP(C60,'المصروفات'!$A$5:$B$8,2,0),0))</f>
        <v/>
      </c>
      <c r="G60" s="25">
        <f>IF(F60="","",F60*IF(N(D60)=2,'المصروفات'!$B$10,IF(N(D60)&gt;=3,'المصروفات'!$B$11,0)))</f>
        <v/>
      </c>
      <c r="H60" s="25">
        <f>IF(F60="","",(F60-G60)*N(E60))</f>
        <v/>
      </c>
      <c r="I60" s="25">
        <f>IF(F60="","",F60-G60-H60)</f>
        <v/>
      </c>
      <c r="J60" s="19" t="n"/>
      <c r="K60" s="19" t="n"/>
      <c r="L60" s="25">
        <f>IF(F60="","",N(J60)+N(K60))</f>
        <v/>
      </c>
      <c r="M60" s="25">
        <f>IF(F60="","",I60-L60)</f>
        <v/>
      </c>
      <c r="N60" s="26">
        <f>IF(M60="","",IF(M60&lt;=0,"مسدد بالكامل",IF(L60=0,"لم يسدد","مسدد جزئيًا")))</f>
        <v/>
      </c>
    </row>
    <row r="61">
      <c r="A61" s="18" t="n"/>
      <c r="B61" s="18" t="n"/>
      <c r="C61" s="23" t="n"/>
      <c r="D61" s="24" t="n"/>
      <c r="E61" s="21" t="n"/>
      <c r="F61" s="25">
        <f>IF(C61="","",IFERROR(VLOOKUP(C61,'المصروفات'!$A$5:$B$8,2,0),0))</f>
        <v/>
      </c>
      <c r="G61" s="25">
        <f>IF(F61="","",F61*IF(N(D61)=2,'المصروفات'!$B$10,IF(N(D61)&gt;=3,'المصروفات'!$B$11,0)))</f>
        <v/>
      </c>
      <c r="H61" s="25">
        <f>IF(F61="","",(F61-G61)*N(E61))</f>
        <v/>
      </c>
      <c r="I61" s="25">
        <f>IF(F61="","",F61-G61-H61)</f>
        <v/>
      </c>
      <c r="J61" s="19" t="n"/>
      <c r="K61" s="19" t="n"/>
      <c r="L61" s="25">
        <f>IF(F61="","",N(J61)+N(K61))</f>
        <v/>
      </c>
      <c r="M61" s="25">
        <f>IF(F61="","",I61-L61)</f>
        <v/>
      </c>
      <c r="N61" s="26">
        <f>IF(M61="","",IF(M61&lt;=0,"مسدد بالكامل",IF(L61=0,"لم يسدد","مسدد جزئيًا")))</f>
        <v/>
      </c>
    </row>
    <row r="62">
      <c r="A62" s="18" t="n"/>
      <c r="B62" s="18" t="n"/>
      <c r="C62" s="23" t="n"/>
      <c r="D62" s="24" t="n"/>
      <c r="E62" s="21" t="n"/>
      <c r="F62" s="25">
        <f>IF(C62="","",IFERROR(VLOOKUP(C62,'المصروفات'!$A$5:$B$8,2,0),0))</f>
        <v/>
      </c>
      <c r="G62" s="25">
        <f>IF(F62="","",F62*IF(N(D62)=2,'المصروفات'!$B$10,IF(N(D62)&gt;=3,'المصروفات'!$B$11,0)))</f>
        <v/>
      </c>
      <c r="H62" s="25">
        <f>IF(F62="","",(F62-G62)*N(E62))</f>
        <v/>
      </c>
      <c r="I62" s="25">
        <f>IF(F62="","",F62-G62-H62)</f>
        <v/>
      </c>
      <c r="J62" s="19" t="n"/>
      <c r="K62" s="19" t="n"/>
      <c r="L62" s="25">
        <f>IF(F62="","",N(J62)+N(K62))</f>
        <v/>
      </c>
      <c r="M62" s="25">
        <f>IF(F62="","",I62-L62)</f>
        <v/>
      </c>
      <c r="N62" s="26">
        <f>IF(M62="","",IF(M62&lt;=0,"مسدد بالكامل",IF(L62=0,"لم يسدد","مسدد جزئيًا")))</f>
        <v/>
      </c>
    </row>
    <row r="63">
      <c r="A63" s="18" t="n"/>
      <c r="B63" s="18" t="n"/>
      <c r="C63" s="23" t="n"/>
      <c r="D63" s="24" t="n"/>
      <c r="E63" s="21" t="n"/>
      <c r="F63" s="25">
        <f>IF(C63="","",IFERROR(VLOOKUP(C63,'المصروفات'!$A$5:$B$8,2,0),0))</f>
        <v/>
      </c>
      <c r="G63" s="25">
        <f>IF(F63="","",F63*IF(N(D63)=2,'المصروفات'!$B$10,IF(N(D63)&gt;=3,'المصروفات'!$B$11,0)))</f>
        <v/>
      </c>
      <c r="H63" s="25">
        <f>IF(F63="","",(F63-G63)*N(E63))</f>
        <v/>
      </c>
      <c r="I63" s="25">
        <f>IF(F63="","",F63-G63-H63)</f>
        <v/>
      </c>
      <c r="J63" s="19" t="n"/>
      <c r="K63" s="19" t="n"/>
      <c r="L63" s="25">
        <f>IF(F63="","",N(J63)+N(K63))</f>
        <v/>
      </c>
      <c r="M63" s="25">
        <f>IF(F63="","",I63-L63)</f>
        <v/>
      </c>
      <c r="N63" s="26">
        <f>IF(M63="","",IF(M63&lt;=0,"مسدد بالكامل",IF(L63=0,"لم يسدد","مسدد جزئيًا")))</f>
        <v/>
      </c>
    </row>
    <row r="64">
      <c r="A64" s="18" t="n"/>
      <c r="B64" s="18" t="n"/>
      <c r="C64" s="23" t="n"/>
      <c r="D64" s="24" t="n"/>
      <c r="E64" s="21" t="n"/>
      <c r="F64" s="25">
        <f>IF(C64="","",IFERROR(VLOOKUP(C64,'المصروفات'!$A$5:$B$8,2,0),0))</f>
        <v/>
      </c>
      <c r="G64" s="25">
        <f>IF(F64="","",F64*IF(N(D64)=2,'المصروفات'!$B$10,IF(N(D64)&gt;=3,'المصروفات'!$B$11,0)))</f>
        <v/>
      </c>
      <c r="H64" s="25">
        <f>IF(F64="","",(F64-G64)*N(E64))</f>
        <v/>
      </c>
      <c r="I64" s="25">
        <f>IF(F64="","",F64-G64-H64)</f>
        <v/>
      </c>
      <c r="J64" s="19" t="n"/>
      <c r="K64" s="19" t="n"/>
      <c r="L64" s="25">
        <f>IF(F64="","",N(J64)+N(K64))</f>
        <v/>
      </c>
      <c r="M64" s="25">
        <f>IF(F64="","",I64-L64)</f>
        <v/>
      </c>
      <c r="N64" s="26">
        <f>IF(M64="","",IF(M64&lt;=0,"مسدد بالكامل",IF(L64=0,"لم يسدد","مسدد جزئيًا")))</f>
        <v/>
      </c>
    </row>
    <row r="65">
      <c r="A65" s="18" t="n"/>
      <c r="B65" s="18" t="n"/>
      <c r="C65" s="23" t="n"/>
      <c r="D65" s="24" t="n"/>
      <c r="E65" s="21" t="n"/>
      <c r="F65" s="25">
        <f>IF(C65="","",IFERROR(VLOOKUP(C65,'المصروفات'!$A$5:$B$8,2,0),0))</f>
        <v/>
      </c>
      <c r="G65" s="25">
        <f>IF(F65="","",F65*IF(N(D65)=2,'المصروفات'!$B$10,IF(N(D65)&gt;=3,'المصروفات'!$B$11,0)))</f>
        <v/>
      </c>
      <c r="H65" s="25">
        <f>IF(F65="","",(F65-G65)*N(E65))</f>
        <v/>
      </c>
      <c r="I65" s="25">
        <f>IF(F65="","",F65-G65-H65)</f>
        <v/>
      </c>
      <c r="J65" s="19" t="n"/>
      <c r="K65" s="19" t="n"/>
      <c r="L65" s="25">
        <f>IF(F65="","",N(J65)+N(K65))</f>
        <v/>
      </c>
      <c r="M65" s="25">
        <f>IF(F65="","",I65-L65)</f>
        <v/>
      </c>
      <c r="N65" s="26">
        <f>IF(M65="","",IF(M65&lt;=0,"مسدد بالكامل",IF(L65=0,"لم يسدد","مسدد جزئيًا")))</f>
        <v/>
      </c>
    </row>
    <row r="66">
      <c r="A66" s="18" t="n"/>
      <c r="B66" s="18" t="n"/>
      <c r="C66" s="23" t="n"/>
      <c r="D66" s="24" t="n"/>
      <c r="E66" s="21" t="n"/>
      <c r="F66" s="25">
        <f>IF(C66="","",IFERROR(VLOOKUP(C66,'المصروفات'!$A$5:$B$8,2,0),0))</f>
        <v/>
      </c>
      <c r="G66" s="25">
        <f>IF(F66="","",F66*IF(N(D66)=2,'المصروفات'!$B$10,IF(N(D66)&gt;=3,'المصروفات'!$B$11,0)))</f>
        <v/>
      </c>
      <c r="H66" s="25">
        <f>IF(F66="","",(F66-G66)*N(E66))</f>
        <v/>
      </c>
      <c r="I66" s="25">
        <f>IF(F66="","",F66-G66-H66)</f>
        <v/>
      </c>
      <c r="J66" s="19" t="n"/>
      <c r="K66" s="19" t="n"/>
      <c r="L66" s="25">
        <f>IF(F66="","",N(J66)+N(K66))</f>
        <v/>
      </c>
      <c r="M66" s="25">
        <f>IF(F66="","",I66-L66)</f>
        <v/>
      </c>
      <c r="N66" s="26">
        <f>IF(M66="","",IF(M66&lt;=0,"مسدد بالكامل",IF(L66=0,"لم يسدد","مسدد جزئيًا")))</f>
        <v/>
      </c>
    </row>
    <row r="67">
      <c r="A67" s="18" t="n"/>
      <c r="B67" s="18" t="n"/>
      <c r="C67" s="23" t="n"/>
      <c r="D67" s="24" t="n"/>
      <c r="E67" s="21" t="n"/>
      <c r="F67" s="25">
        <f>IF(C67="","",IFERROR(VLOOKUP(C67,'المصروفات'!$A$5:$B$8,2,0),0))</f>
        <v/>
      </c>
      <c r="G67" s="25">
        <f>IF(F67="","",F67*IF(N(D67)=2,'المصروفات'!$B$10,IF(N(D67)&gt;=3,'المصروفات'!$B$11,0)))</f>
        <v/>
      </c>
      <c r="H67" s="25">
        <f>IF(F67="","",(F67-G67)*N(E67))</f>
        <v/>
      </c>
      <c r="I67" s="25">
        <f>IF(F67="","",F67-G67-H67)</f>
        <v/>
      </c>
      <c r="J67" s="19" t="n"/>
      <c r="K67" s="19" t="n"/>
      <c r="L67" s="25">
        <f>IF(F67="","",N(J67)+N(K67))</f>
        <v/>
      </c>
      <c r="M67" s="25">
        <f>IF(F67="","",I67-L67)</f>
        <v/>
      </c>
      <c r="N67" s="26">
        <f>IF(M67="","",IF(M67&lt;=0,"مسدد بالكامل",IF(L67=0,"لم يسدد","مسدد جزئيًا")))</f>
        <v/>
      </c>
    </row>
    <row r="68">
      <c r="A68" s="18" t="n"/>
      <c r="B68" s="18" t="n"/>
      <c r="C68" s="23" t="n"/>
      <c r="D68" s="24" t="n"/>
      <c r="E68" s="21" t="n"/>
      <c r="F68" s="25">
        <f>IF(C68="","",IFERROR(VLOOKUP(C68,'المصروفات'!$A$5:$B$8,2,0),0))</f>
        <v/>
      </c>
      <c r="G68" s="25">
        <f>IF(F68="","",F68*IF(N(D68)=2,'المصروفات'!$B$10,IF(N(D68)&gt;=3,'المصروفات'!$B$11,0)))</f>
        <v/>
      </c>
      <c r="H68" s="25">
        <f>IF(F68="","",(F68-G68)*N(E68))</f>
        <v/>
      </c>
      <c r="I68" s="25">
        <f>IF(F68="","",F68-G68-H68)</f>
        <v/>
      </c>
      <c r="J68" s="19" t="n"/>
      <c r="K68" s="19" t="n"/>
      <c r="L68" s="25">
        <f>IF(F68="","",N(J68)+N(K68))</f>
        <v/>
      </c>
      <c r="M68" s="25">
        <f>IF(F68="","",I68-L68)</f>
        <v/>
      </c>
      <c r="N68" s="26">
        <f>IF(M68="","",IF(M68&lt;=0,"مسدد بالكامل",IF(L68=0,"لم يسدد","مسدد جزئيًا")))</f>
        <v/>
      </c>
    </row>
    <row r="69">
      <c r="A69" s="18" t="n"/>
      <c r="B69" s="18" t="n"/>
      <c r="C69" s="23" t="n"/>
      <c r="D69" s="24" t="n"/>
      <c r="E69" s="21" t="n"/>
      <c r="F69" s="25">
        <f>IF(C69="","",IFERROR(VLOOKUP(C69,'المصروفات'!$A$5:$B$8,2,0),0))</f>
        <v/>
      </c>
      <c r="G69" s="25">
        <f>IF(F69="","",F69*IF(N(D69)=2,'المصروفات'!$B$10,IF(N(D69)&gt;=3,'المصروفات'!$B$11,0)))</f>
        <v/>
      </c>
      <c r="H69" s="25">
        <f>IF(F69="","",(F69-G69)*N(E69))</f>
        <v/>
      </c>
      <c r="I69" s="25">
        <f>IF(F69="","",F69-G69-H69)</f>
        <v/>
      </c>
      <c r="J69" s="19" t="n"/>
      <c r="K69" s="19" t="n"/>
      <c r="L69" s="25">
        <f>IF(F69="","",N(J69)+N(K69))</f>
        <v/>
      </c>
      <c r="M69" s="25">
        <f>IF(F69="","",I69-L69)</f>
        <v/>
      </c>
      <c r="N69" s="26">
        <f>IF(M69="","",IF(M69&lt;=0,"مسدد بالكامل",IF(L69=0,"لم يسدد","مسدد جزئيًا")))</f>
        <v/>
      </c>
    </row>
    <row r="70">
      <c r="A70" s="18" t="n"/>
      <c r="B70" s="18" t="n"/>
      <c r="C70" s="23" t="n"/>
      <c r="D70" s="24" t="n"/>
      <c r="E70" s="21" t="n"/>
      <c r="F70" s="25">
        <f>IF(C70="","",IFERROR(VLOOKUP(C70,'المصروفات'!$A$5:$B$8,2,0),0))</f>
        <v/>
      </c>
      <c r="G70" s="25">
        <f>IF(F70="","",F70*IF(N(D70)=2,'المصروفات'!$B$10,IF(N(D70)&gt;=3,'المصروفات'!$B$11,0)))</f>
        <v/>
      </c>
      <c r="H70" s="25">
        <f>IF(F70="","",(F70-G70)*N(E70))</f>
        <v/>
      </c>
      <c r="I70" s="25">
        <f>IF(F70="","",F70-G70-H70)</f>
        <v/>
      </c>
      <c r="J70" s="19" t="n"/>
      <c r="K70" s="19" t="n"/>
      <c r="L70" s="25">
        <f>IF(F70="","",N(J70)+N(K70))</f>
        <v/>
      </c>
      <c r="M70" s="25">
        <f>IF(F70="","",I70-L70)</f>
        <v/>
      </c>
      <c r="N70" s="26">
        <f>IF(M70="","",IF(M70&lt;=0,"مسدد بالكامل",IF(L70=0,"لم يسدد","مسدد جزئيًا")))</f>
        <v/>
      </c>
    </row>
    <row r="71">
      <c r="A71" s="18" t="n"/>
      <c r="B71" s="18" t="n"/>
      <c r="C71" s="23" t="n"/>
      <c r="D71" s="24" t="n"/>
      <c r="E71" s="21" t="n"/>
      <c r="F71" s="25">
        <f>IF(C71="","",IFERROR(VLOOKUP(C71,'المصروفات'!$A$5:$B$8,2,0),0))</f>
        <v/>
      </c>
      <c r="G71" s="25">
        <f>IF(F71="","",F71*IF(N(D71)=2,'المصروفات'!$B$10,IF(N(D71)&gt;=3,'المصروفات'!$B$11,0)))</f>
        <v/>
      </c>
      <c r="H71" s="25">
        <f>IF(F71="","",(F71-G71)*N(E71))</f>
        <v/>
      </c>
      <c r="I71" s="25">
        <f>IF(F71="","",F71-G71-H71)</f>
        <v/>
      </c>
      <c r="J71" s="19" t="n"/>
      <c r="K71" s="19" t="n"/>
      <c r="L71" s="25">
        <f>IF(F71="","",N(J71)+N(K71))</f>
        <v/>
      </c>
      <c r="M71" s="25">
        <f>IF(F71="","",I71-L71)</f>
        <v/>
      </c>
      <c r="N71" s="26">
        <f>IF(M71="","",IF(M71&lt;=0,"مسدد بالكامل",IF(L71=0,"لم يسدد","مسدد جزئيًا")))</f>
        <v/>
      </c>
    </row>
    <row r="72">
      <c r="A72" s="18" t="n"/>
      <c r="B72" s="18" t="n"/>
      <c r="C72" s="23" t="n"/>
      <c r="D72" s="24" t="n"/>
      <c r="E72" s="21" t="n"/>
      <c r="F72" s="25">
        <f>IF(C72="","",IFERROR(VLOOKUP(C72,'المصروفات'!$A$5:$B$8,2,0),0))</f>
        <v/>
      </c>
      <c r="G72" s="25">
        <f>IF(F72="","",F72*IF(N(D72)=2,'المصروفات'!$B$10,IF(N(D72)&gt;=3,'المصروفات'!$B$11,0)))</f>
        <v/>
      </c>
      <c r="H72" s="25">
        <f>IF(F72="","",(F72-G72)*N(E72))</f>
        <v/>
      </c>
      <c r="I72" s="25">
        <f>IF(F72="","",F72-G72-H72)</f>
        <v/>
      </c>
      <c r="J72" s="19" t="n"/>
      <c r="K72" s="19" t="n"/>
      <c r="L72" s="25">
        <f>IF(F72="","",N(J72)+N(K72))</f>
        <v/>
      </c>
      <c r="M72" s="25">
        <f>IF(F72="","",I72-L72)</f>
        <v/>
      </c>
      <c r="N72" s="26">
        <f>IF(M72="","",IF(M72&lt;=0,"مسدد بالكامل",IF(L72=0,"لم يسدد","مسدد جزئيًا")))</f>
        <v/>
      </c>
    </row>
    <row r="73">
      <c r="A73" s="18" t="n"/>
      <c r="B73" s="18" t="n"/>
      <c r="C73" s="23" t="n"/>
      <c r="D73" s="24" t="n"/>
      <c r="E73" s="21" t="n"/>
      <c r="F73" s="25">
        <f>IF(C73="","",IFERROR(VLOOKUP(C73,'المصروفات'!$A$5:$B$8,2,0),0))</f>
        <v/>
      </c>
      <c r="G73" s="25">
        <f>IF(F73="","",F73*IF(N(D73)=2,'المصروفات'!$B$10,IF(N(D73)&gt;=3,'المصروفات'!$B$11,0)))</f>
        <v/>
      </c>
      <c r="H73" s="25">
        <f>IF(F73="","",(F73-G73)*N(E73))</f>
        <v/>
      </c>
      <c r="I73" s="25">
        <f>IF(F73="","",F73-G73-H73)</f>
        <v/>
      </c>
      <c r="J73" s="19" t="n"/>
      <c r="K73" s="19" t="n"/>
      <c r="L73" s="25">
        <f>IF(F73="","",N(J73)+N(K73))</f>
        <v/>
      </c>
      <c r="M73" s="25">
        <f>IF(F73="","",I73-L73)</f>
        <v/>
      </c>
      <c r="N73" s="26">
        <f>IF(M73="","",IF(M73&lt;=0,"مسدد بالكامل",IF(L73=0,"لم يسدد","مسدد جزئيًا")))</f>
        <v/>
      </c>
    </row>
    <row r="74">
      <c r="A74" s="18" t="n"/>
      <c r="B74" s="18" t="n"/>
      <c r="C74" s="23" t="n"/>
      <c r="D74" s="24" t="n"/>
      <c r="E74" s="21" t="n"/>
      <c r="F74" s="25">
        <f>IF(C74="","",IFERROR(VLOOKUP(C74,'المصروفات'!$A$5:$B$8,2,0),0))</f>
        <v/>
      </c>
      <c r="G74" s="25">
        <f>IF(F74="","",F74*IF(N(D74)=2,'المصروفات'!$B$10,IF(N(D74)&gt;=3,'المصروفات'!$B$11,0)))</f>
        <v/>
      </c>
      <c r="H74" s="25">
        <f>IF(F74="","",(F74-G74)*N(E74))</f>
        <v/>
      </c>
      <c r="I74" s="25">
        <f>IF(F74="","",F74-G74-H74)</f>
        <v/>
      </c>
      <c r="J74" s="19" t="n"/>
      <c r="K74" s="19" t="n"/>
      <c r="L74" s="25">
        <f>IF(F74="","",N(J74)+N(K74))</f>
        <v/>
      </c>
      <c r="M74" s="25">
        <f>IF(F74="","",I74-L74)</f>
        <v/>
      </c>
      <c r="N74" s="26">
        <f>IF(M74="","",IF(M74&lt;=0,"مسدد بالكامل",IF(L74=0,"لم يسدد","مسدد جزئيًا")))</f>
        <v/>
      </c>
    </row>
    <row r="75">
      <c r="A75" s="18" t="n"/>
      <c r="B75" s="18" t="n"/>
      <c r="C75" s="23" t="n"/>
      <c r="D75" s="24" t="n"/>
      <c r="E75" s="21" t="n"/>
      <c r="F75" s="25">
        <f>IF(C75="","",IFERROR(VLOOKUP(C75,'المصروفات'!$A$5:$B$8,2,0),0))</f>
        <v/>
      </c>
      <c r="G75" s="25">
        <f>IF(F75="","",F75*IF(N(D75)=2,'المصروفات'!$B$10,IF(N(D75)&gt;=3,'المصروفات'!$B$11,0)))</f>
        <v/>
      </c>
      <c r="H75" s="25">
        <f>IF(F75="","",(F75-G75)*N(E75))</f>
        <v/>
      </c>
      <c r="I75" s="25">
        <f>IF(F75="","",F75-G75-H75)</f>
        <v/>
      </c>
      <c r="J75" s="19" t="n"/>
      <c r="K75" s="19" t="n"/>
      <c r="L75" s="25">
        <f>IF(F75="","",N(J75)+N(K75))</f>
        <v/>
      </c>
      <c r="M75" s="25">
        <f>IF(F75="","",I75-L75)</f>
        <v/>
      </c>
      <c r="N75" s="26">
        <f>IF(M75="","",IF(M75&lt;=0,"مسدد بالكامل",IF(L75=0,"لم يسدد","مسدد جزئيًا")))</f>
        <v/>
      </c>
    </row>
    <row r="76">
      <c r="A76" s="18" t="n"/>
      <c r="B76" s="18" t="n"/>
      <c r="C76" s="23" t="n"/>
      <c r="D76" s="24" t="n"/>
      <c r="E76" s="21" t="n"/>
      <c r="F76" s="25">
        <f>IF(C76="","",IFERROR(VLOOKUP(C76,'المصروفات'!$A$5:$B$8,2,0),0))</f>
        <v/>
      </c>
      <c r="G76" s="25">
        <f>IF(F76="","",F76*IF(N(D76)=2,'المصروفات'!$B$10,IF(N(D76)&gt;=3,'المصروفات'!$B$11,0)))</f>
        <v/>
      </c>
      <c r="H76" s="25">
        <f>IF(F76="","",(F76-G76)*N(E76))</f>
        <v/>
      </c>
      <c r="I76" s="25">
        <f>IF(F76="","",F76-G76-H76)</f>
        <v/>
      </c>
      <c r="J76" s="19" t="n"/>
      <c r="K76" s="19" t="n"/>
      <c r="L76" s="25">
        <f>IF(F76="","",N(J76)+N(K76))</f>
        <v/>
      </c>
      <c r="M76" s="25">
        <f>IF(F76="","",I76-L76)</f>
        <v/>
      </c>
      <c r="N76" s="26">
        <f>IF(M76="","",IF(M76&lt;=0,"مسدد بالكامل",IF(L76=0,"لم يسدد","مسدد جزئيًا")))</f>
        <v/>
      </c>
    </row>
    <row r="77">
      <c r="A77" s="18" t="n"/>
      <c r="B77" s="18" t="n"/>
      <c r="C77" s="23" t="n"/>
      <c r="D77" s="24" t="n"/>
      <c r="E77" s="21" t="n"/>
      <c r="F77" s="25">
        <f>IF(C77="","",IFERROR(VLOOKUP(C77,'المصروفات'!$A$5:$B$8,2,0),0))</f>
        <v/>
      </c>
      <c r="G77" s="25">
        <f>IF(F77="","",F77*IF(N(D77)=2,'المصروفات'!$B$10,IF(N(D77)&gt;=3,'المصروفات'!$B$11,0)))</f>
        <v/>
      </c>
      <c r="H77" s="25">
        <f>IF(F77="","",(F77-G77)*N(E77))</f>
        <v/>
      </c>
      <c r="I77" s="25">
        <f>IF(F77="","",F77-G77-H77)</f>
        <v/>
      </c>
      <c r="J77" s="19" t="n"/>
      <c r="K77" s="19" t="n"/>
      <c r="L77" s="25">
        <f>IF(F77="","",N(J77)+N(K77))</f>
        <v/>
      </c>
      <c r="M77" s="25">
        <f>IF(F77="","",I77-L77)</f>
        <v/>
      </c>
      <c r="N77" s="26">
        <f>IF(M77="","",IF(M77&lt;=0,"مسدد بالكامل",IF(L77=0,"لم يسدد","مسدد جزئيًا")))</f>
        <v/>
      </c>
    </row>
    <row r="78">
      <c r="A78" s="18" t="n"/>
      <c r="B78" s="18" t="n"/>
      <c r="C78" s="23" t="n"/>
      <c r="D78" s="24" t="n"/>
      <c r="E78" s="21" t="n"/>
      <c r="F78" s="25">
        <f>IF(C78="","",IFERROR(VLOOKUP(C78,'المصروفات'!$A$5:$B$8,2,0),0))</f>
        <v/>
      </c>
      <c r="G78" s="25">
        <f>IF(F78="","",F78*IF(N(D78)=2,'المصروفات'!$B$10,IF(N(D78)&gt;=3,'المصروفات'!$B$11,0)))</f>
        <v/>
      </c>
      <c r="H78" s="25">
        <f>IF(F78="","",(F78-G78)*N(E78))</f>
        <v/>
      </c>
      <c r="I78" s="25">
        <f>IF(F78="","",F78-G78-H78)</f>
        <v/>
      </c>
      <c r="J78" s="19" t="n"/>
      <c r="K78" s="19" t="n"/>
      <c r="L78" s="25">
        <f>IF(F78="","",N(J78)+N(K78))</f>
        <v/>
      </c>
      <c r="M78" s="25">
        <f>IF(F78="","",I78-L78)</f>
        <v/>
      </c>
      <c r="N78" s="26">
        <f>IF(M78="","",IF(M78&lt;=0,"مسدد بالكامل",IF(L78=0,"لم يسدد","مسدد جزئيًا")))</f>
        <v/>
      </c>
    </row>
    <row r="79">
      <c r="A79" s="18" t="n"/>
      <c r="B79" s="18" t="n"/>
      <c r="C79" s="23" t="n"/>
      <c r="D79" s="24" t="n"/>
      <c r="E79" s="21" t="n"/>
      <c r="F79" s="25">
        <f>IF(C79="","",IFERROR(VLOOKUP(C79,'المصروفات'!$A$5:$B$8,2,0),0))</f>
        <v/>
      </c>
      <c r="G79" s="25">
        <f>IF(F79="","",F79*IF(N(D79)=2,'المصروفات'!$B$10,IF(N(D79)&gt;=3,'المصروفات'!$B$11,0)))</f>
        <v/>
      </c>
      <c r="H79" s="25">
        <f>IF(F79="","",(F79-G79)*N(E79))</f>
        <v/>
      </c>
      <c r="I79" s="25">
        <f>IF(F79="","",F79-G79-H79)</f>
        <v/>
      </c>
      <c r="J79" s="19" t="n"/>
      <c r="K79" s="19" t="n"/>
      <c r="L79" s="25">
        <f>IF(F79="","",N(J79)+N(K79))</f>
        <v/>
      </c>
      <c r="M79" s="25">
        <f>IF(F79="","",I79-L79)</f>
        <v/>
      </c>
      <c r="N79" s="26">
        <f>IF(M79="","",IF(M79&lt;=0,"مسدد بالكامل",IF(L79=0,"لم يسدد","مسدد جزئيًا")))</f>
        <v/>
      </c>
    </row>
    <row r="80">
      <c r="A80" s="18" t="n"/>
      <c r="B80" s="18" t="n"/>
      <c r="C80" s="23" t="n"/>
      <c r="D80" s="24" t="n"/>
      <c r="E80" s="21" t="n"/>
      <c r="F80" s="25">
        <f>IF(C80="","",IFERROR(VLOOKUP(C80,'المصروفات'!$A$5:$B$8,2,0),0))</f>
        <v/>
      </c>
      <c r="G80" s="25">
        <f>IF(F80="","",F80*IF(N(D80)=2,'المصروفات'!$B$10,IF(N(D80)&gt;=3,'المصروفات'!$B$11,0)))</f>
        <v/>
      </c>
      <c r="H80" s="25">
        <f>IF(F80="","",(F80-G80)*N(E80))</f>
        <v/>
      </c>
      <c r="I80" s="25">
        <f>IF(F80="","",F80-G80-H80)</f>
        <v/>
      </c>
      <c r="J80" s="19" t="n"/>
      <c r="K80" s="19" t="n"/>
      <c r="L80" s="25">
        <f>IF(F80="","",N(J80)+N(K80))</f>
        <v/>
      </c>
      <c r="M80" s="25">
        <f>IF(F80="","",I80-L80)</f>
        <v/>
      </c>
      <c r="N80" s="26">
        <f>IF(M80="","",IF(M80&lt;=0,"مسدد بالكامل",IF(L80=0,"لم يسدد","مسدد جزئيًا")))</f>
        <v/>
      </c>
    </row>
    <row r="81">
      <c r="A81" s="18" t="n"/>
      <c r="B81" s="18" t="n"/>
      <c r="C81" s="23" t="n"/>
      <c r="D81" s="24" t="n"/>
      <c r="E81" s="21" t="n"/>
      <c r="F81" s="25">
        <f>IF(C81="","",IFERROR(VLOOKUP(C81,'المصروفات'!$A$5:$B$8,2,0),0))</f>
        <v/>
      </c>
      <c r="G81" s="25">
        <f>IF(F81="","",F81*IF(N(D81)=2,'المصروفات'!$B$10,IF(N(D81)&gt;=3,'المصروفات'!$B$11,0)))</f>
        <v/>
      </c>
      <c r="H81" s="25">
        <f>IF(F81="","",(F81-G81)*N(E81))</f>
        <v/>
      </c>
      <c r="I81" s="25">
        <f>IF(F81="","",F81-G81-H81)</f>
        <v/>
      </c>
      <c r="J81" s="19" t="n"/>
      <c r="K81" s="19" t="n"/>
      <c r="L81" s="25">
        <f>IF(F81="","",N(J81)+N(K81))</f>
        <v/>
      </c>
      <c r="M81" s="25">
        <f>IF(F81="","",I81-L81)</f>
        <v/>
      </c>
      <c r="N81" s="26">
        <f>IF(M81="","",IF(M81&lt;=0,"مسدد بالكامل",IF(L81=0,"لم يسدد","مسدد جزئيًا")))</f>
        <v/>
      </c>
    </row>
    <row r="82">
      <c r="A82" s="18" t="n"/>
      <c r="B82" s="18" t="n"/>
      <c r="C82" s="23" t="n"/>
      <c r="D82" s="24" t="n"/>
      <c r="E82" s="21" t="n"/>
      <c r="F82" s="25">
        <f>IF(C82="","",IFERROR(VLOOKUP(C82,'المصروفات'!$A$5:$B$8,2,0),0))</f>
        <v/>
      </c>
      <c r="G82" s="25">
        <f>IF(F82="","",F82*IF(N(D82)=2,'المصروفات'!$B$10,IF(N(D82)&gt;=3,'المصروفات'!$B$11,0)))</f>
        <v/>
      </c>
      <c r="H82" s="25">
        <f>IF(F82="","",(F82-G82)*N(E82))</f>
        <v/>
      </c>
      <c r="I82" s="25">
        <f>IF(F82="","",F82-G82-H82)</f>
        <v/>
      </c>
      <c r="J82" s="19" t="n"/>
      <c r="K82" s="19" t="n"/>
      <c r="L82" s="25">
        <f>IF(F82="","",N(J82)+N(K82))</f>
        <v/>
      </c>
      <c r="M82" s="25">
        <f>IF(F82="","",I82-L82)</f>
        <v/>
      </c>
      <c r="N82" s="26">
        <f>IF(M82="","",IF(M82&lt;=0,"مسدد بالكامل",IF(L82=0,"لم يسدد","مسدد جزئيًا")))</f>
        <v/>
      </c>
    </row>
    <row r="83">
      <c r="A83" s="18" t="n"/>
      <c r="B83" s="18" t="n"/>
      <c r="C83" s="23" t="n"/>
      <c r="D83" s="24" t="n"/>
      <c r="E83" s="21" t="n"/>
      <c r="F83" s="25">
        <f>IF(C83="","",IFERROR(VLOOKUP(C83,'المصروفات'!$A$5:$B$8,2,0),0))</f>
        <v/>
      </c>
      <c r="G83" s="25">
        <f>IF(F83="","",F83*IF(N(D83)=2,'المصروفات'!$B$10,IF(N(D83)&gt;=3,'المصروفات'!$B$11,0)))</f>
        <v/>
      </c>
      <c r="H83" s="25">
        <f>IF(F83="","",(F83-G83)*N(E83))</f>
        <v/>
      </c>
      <c r="I83" s="25">
        <f>IF(F83="","",F83-G83-H83)</f>
        <v/>
      </c>
      <c r="J83" s="19" t="n"/>
      <c r="K83" s="19" t="n"/>
      <c r="L83" s="25">
        <f>IF(F83="","",N(J83)+N(K83))</f>
        <v/>
      </c>
      <c r="M83" s="25">
        <f>IF(F83="","",I83-L83)</f>
        <v/>
      </c>
      <c r="N83" s="26">
        <f>IF(M83="","",IF(M83&lt;=0,"مسدد بالكامل",IF(L83=0,"لم يسدد","مسدد جزئيًا")))</f>
        <v/>
      </c>
    </row>
    <row r="84">
      <c r="A84" s="18" t="n"/>
      <c r="B84" s="18" t="n"/>
      <c r="C84" s="23" t="n"/>
      <c r="D84" s="24" t="n"/>
      <c r="E84" s="21" t="n"/>
      <c r="F84" s="25">
        <f>IF(C84="","",IFERROR(VLOOKUP(C84,'المصروفات'!$A$5:$B$8,2,0),0))</f>
        <v/>
      </c>
      <c r="G84" s="25">
        <f>IF(F84="","",F84*IF(N(D84)=2,'المصروفات'!$B$10,IF(N(D84)&gt;=3,'المصروفات'!$B$11,0)))</f>
        <v/>
      </c>
      <c r="H84" s="25">
        <f>IF(F84="","",(F84-G84)*N(E84))</f>
        <v/>
      </c>
      <c r="I84" s="25">
        <f>IF(F84="","",F84-G84-H84)</f>
        <v/>
      </c>
      <c r="J84" s="19" t="n"/>
      <c r="K84" s="19" t="n"/>
      <c r="L84" s="25">
        <f>IF(F84="","",N(J84)+N(K84))</f>
        <v/>
      </c>
      <c r="M84" s="25">
        <f>IF(F84="","",I84-L84)</f>
        <v/>
      </c>
      <c r="N84" s="26">
        <f>IF(M84="","",IF(M84&lt;=0,"مسدد بالكامل",IF(L84=0,"لم يسدد","مسدد جزئيًا")))</f>
        <v/>
      </c>
    </row>
    <row r="85">
      <c r="A85" s="18" t="n"/>
      <c r="B85" s="18" t="n"/>
      <c r="C85" s="23" t="n"/>
      <c r="D85" s="24" t="n"/>
      <c r="E85" s="21" t="n"/>
      <c r="F85" s="25">
        <f>IF(C85="","",IFERROR(VLOOKUP(C85,'المصروفات'!$A$5:$B$8,2,0),0))</f>
        <v/>
      </c>
      <c r="G85" s="25">
        <f>IF(F85="","",F85*IF(N(D85)=2,'المصروفات'!$B$10,IF(N(D85)&gt;=3,'المصروفات'!$B$11,0)))</f>
        <v/>
      </c>
      <c r="H85" s="25">
        <f>IF(F85="","",(F85-G85)*N(E85))</f>
        <v/>
      </c>
      <c r="I85" s="25">
        <f>IF(F85="","",F85-G85-H85)</f>
        <v/>
      </c>
      <c r="J85" s="19" t="n"/>
      <c r="K85" s="19" t="n"/>
      <c r="L85" s="25">
        <f>IF(F85="","",N(J85)+N(K85))</f>
        <v/>
      </c>
      <c r="M85" s="25">
        <f>IF(F85="","",I85-L85)</f>
        <v/>
      </c>
      <c r="N85" s="26">
        <f>IF(M85="","",IF(M85&lt;=0,"مسدد بالكامل",IF(L85=0,"لم يسدد","مسدد جزئيًا")))</f>
        <v/>
      </c>
    </row>
    <row r="86">
      <c r="A86" s="18" t="n"/>
      <c r="B86" s="18" t="n"/>
      <c r="C86" s="23" t="n"/>
      <c r="D86" s="24" t="n"/>
      <c r="E86" s="21" t="n"/>
      <c r="F86" s="25">
        <f>IF(C86="","",IFERROR(VLOOKUP(C86,'المصروفات'!$A$5:$B$8,2,0),0))</f>
        <v/>
      </c>
      <c r="G86" s="25">
        <f>IF(F86="","",F86*IF(N(D86)=2,'المصروفات'!$B$10,IF(N(D86)&gt;=3,'المصروفات'!$B$11,0)))</f>
        <v/>
      </c>
      <c r="H86" s="25">
        <f>IF(F86="","",(F86-G86)*N(E86))</f>
        <v/>
      </c>
      <c r="I86" s="25">
        <f>IF(F86="","",F86-G86-H86)</f>
        <v/>
      </c>
      <c r="J86" s="19" t="n"/>
      <c r="K86" s="19" t="n"/>
      <c r="L86" s="25">
        <f>IF(F86="","",N(J86)+N(K86))</f>
        <v/>
      </c>
      <c r="M86" s="25">
        <f>IF(F86="","",I86-L86)</f>
        <v/>
      </c>
      <c r="N86" s="26">
        <f>IF(M86="","",IF(M86&lt;=0,"مسدد بالكامل",IF(L86=0,"لم يسدد","مسدد جزئيًا")))</f>
        <v/>
      </c>
    </row>
    <row r="87">
      <c r="A87" s="18" t="n"/>
      <c r="B87" s="18" t="n"/>
      <c r="C87" s="23" t="n"/>
      <c r="D87" s="24" t="n"/>
      <c r="E87" s="21" t="n"/>
      <c r="F87" s="25">
        <f>IF(C87="","",IFERROR(VLOOKUP(C87,'المصروفات'!$A$5:$B$8,2,0),0))</f>
        <v/>
      </c>
      <c r="G87" s="25">
        <f>IF(F87="","",F87*IF(N(D87)=2,'المصروفات'!$B$10,IF(N(D87)&gt;=3,'المصروفات'!$B$11,0)))</f>
        <v/>
      </c>
      <c r="H87" s="25">
        <f>IF(F87="","",(F87-G87)*N(E87))</f>
        <v/>
      </c>
      <c r="I87" s="25">
        <f>IF(F87="","",F87-G87-H87)</f>
        <v/>
      </c>
      <c r="J87" s="19" t="n"/>
      <c r="K87" s="19" t="n"/>
      <c r="L87" s="25">
        <f>IF(F87="","",N(J87)+N(K87))</f>
        <v/>
      </c>
      <c r="M87" s="25">
        <f>IF(F87="","",I87-L87)</f>
        <v/>
      </c>
      <c r="N87" s="26">
        <f>IF(M87="","",IF(M87&lt;=0,"مسدد بالكامل",IF(L87=0,"لم يسدد","مسدد جزئيًا")))</f>
        <v/>
      </c>
    </row>
    <row r="88">
      <c r="A88" s="18" t="n"/>
      <c r="B88" s="18" t="n"/>
      <c r="C88" s="23" t="n"/>
      <c r="D88" s="24" t="n"/>
      <c r="E88" s="21" t="n"/>
      <c r="F88" s="25">
        <f>IF(C88="","",IFERROR(VLOOKUP(C88,'المصروفات'!$A$5:$B$8,2,0),0))</f>
        <v/>
      </c>
      <c r="G88" s="25">
        <f>IF(F88="","",F88*IF(N(D88)=2,'المصروفات'!$B$10,IF(N(D88)&gt;=3,'المصروفات'!$B$11,0)))</f>
        <v/>
      </c>
      <c r="H88" s="25">
        <f>IF(F88="","",(F88-G88)*N(E88))</f>
        <v/>
      </c>
      <c r="I88" s="25">
        <f>IF(F88="","",F88-G88-H88)</f>
        <v/>
      </c>
      <c r="J88" s="19" t="n"/>
      <c r="K88" s="19" t="n"/>
      <c r="L88" s="25">
        <f>IF(F88="","",N(J88)+N(K88))</f>
        <v/>
      </c>
      <c r="M88" s="25">
        <f>IF(F88="","",I88-L88)</f>
        <v/>
      </c>
      <c r="N88" s="26">
        <f>IF(M88="","",IF(M88&lt;=0,"مسدد بالكامل",IF(L88=0,"لم يسدد","مسدد جزئيًا")))</f>
        <v/>
      </c>
    </row>
    <row r="89">
      <c r="A89" s="18" t="n"/>
      <c r="B89" s="18" t="n"/>
      <c r="C89" s="23" t="n"/>
      <c r="D89" s="24" t="n"/>
      <c r="E89" s="21" t="n"/>
      <c r="F89" s="25">
        <f>IF(C89="","",IFERROR(VLOOKUP(C89,'المصروفات'!$A$5:$B$8,2,0),0))</f>
        <v/>
      </c>
      <c r="G89" s="25">
        <f>IF(F89="","",F89*IF(N(D89)=2,'المصروفات'!$B$10,IF(N(D89)&gt;=3,'المصروفات'!$B$11,0)))</f>
        <v/>
      </c>
      <c r="H89" s="25">
        <f>IF(F89="","",(F89-G89)*N(E89))</f>
        <v/>
      </c>
      <c r="I89" s="25">
        <f>IF(F89="","",F89-G89-H89)</f>
        <v/>
      </c>
      <c r="J89" s="19" t="n"/>
      <c r="K89" s="19" t="n"/>
      <c r="L89" s="25">
        <f>IF(F89="","",N(J89)+N(K89))</f>
        <v/>
      </c>
      <c r="M89" s="25">
        <f>IF(F89="","",I89-L89)</f>
        <v/>
      </c>
      <c r="N89" s="26">
        <f>IF(M89="","",IF(M89&lt;=0,"مسدد بالكامل",IF(L89=0,"لم يسدد","مسدد جزئيًا")))</f>
        <v/>
      </c>
    </row>
    <row r="90">
      <c r="A90" s="18" t="n"/>
      <c r="B90" s="18" t="n"/>
      <c r="C90" s="23" t="n"/>
      <c r="D90" s="24" t="n"/>
      <c r="E90" s="21" t="n"/>
      <c r="F90" s="25">
        <f>IF(C90="","",IFERROR(VLOOKUP(C90,'المصروفات'!$A$5:$B$8,2,0),0))</f>
        <v/>
      </c>
      <c r="G90" s="25">
        <f>IF(F90="","",F90*IF(N(D90)=2,'المصروفات'!$B$10,IF(N(D90)&gt;=3,'المصروفات'!$B$11,0)))</f>
        <v/>
      </c>
      <c r="H90" s="25">
        <f>IF(F90="","",(F90-G90)*N(E90))</f>
        <v/>
      </c>
      <c r="I90" s="25">
        <f>IF(F90="","",F90-G90-H90)</f>
        <v/>
      </c>
      <c r="J90" s="19" t="n"/>
      <c r="K90" s="19" t="n"/>
      <c r="L90" s="25">
        <f>IF(F90="","",N(J90)+N(K90))</f>
        <v/>
      </c>
      <c r="M90" s="25">
        <f>IF(F90="","",I90-L90)</f>
        <v/>
      </c>
      <c r="N90" s="26">
        <f>IF(M90="","",IF(M90&lt;=0,"مسدد بالكامل",IF(L90=0,"لم يسدد","مسدد جزئيًا")))</f>
        <v/>
      </c>
    </row>
    <row r="91">
      <c r="A91" s="18" t="n"/>
      <c r="B91" s="18" t="n"/>
      <c r="C91" s="23" t="n"/>
      <c r="D91" s="24" t="n"/>
      <c r="E91" s="21" t="n"/>
      <c r="F91" s="25">
        <f>IF(C91="","",IFERROR(VLOOKUP(C91,'المصروفات'!$A$5:$B$8,2,0),0))</f>
        <v/>
      </c>
      <c r="G91" s="25">
        <f>IF(F91="","",F91*IF(N(D91)=2,'المصروفات'!$B$10,IF(N(D91)&gt;=3,'المصروفات'!$B$11,0)))</f>
        <v/>
      </c>
      <c r="H91" s="25">
        <f>IF(F91="","",(F91-G91)*N(E91))</f>
        <v/>
      </c>
      <c r="I91" s="25">
        <f>IF(F91="","",F91-G91-H91)</f>
        <v/>
      </c>
      <c r="J91" s="19" t="n"/>
      <c r="K91" s="19" t="n"/>
      <c r="L91" s="25">
        <f>IF(F91="","",N(J91)+N(K91))</f>
        <v/>
      </c>
      <c r="M91" s="25">
        <f>IF(F91="","",I91-L91)</f>
        <v/>
      </c>
      <c r="N91" s="26">
        <f>IF(M91="","",IF(M91&lt;=0,"مسدد بالكامل",IF(L91=0,"لم يسدد","مسدد جزئيًا")))</f>
        <v/>
      </c>
    </row>
    <row r="92">
      <c r="A92" s="18" t="n"/>
      <c r="B92" s="18" t="n"/>
      <c r="C92" s="23" t="n"/>
      <c r="D92" s="24" t="n"/>
      <c r="E92" s="21" t="n"/>
      <c r="F92" s="25">
        <f>IF(C92="","",IFERROR(VLOOKUP(C92,'المصروفات'!$A$5:$B$8,2,0),0))</f>
        <v/>
      </c>
      <c r="G92" s="25">
        <f>IF(F92="","",F92*IF(N(D92)=2,'المصروفات'!$B$10,IF(N(D92)&gt;=3,'المصروفات'!$B$11,0)))</f>
        <v/>
      </c>
      <c r="H92" s="25">
        <f>IF(F92="","",(F92-G92)*N(E92))</f>
        <v/>
      </c>
      <c r="I92" s="25">
        <f>IF(F92="","",F92-G92-H92)</f>
        <v/>
      </c>
      <c r="J92" s="19" t="n"/>
      <c r="K92" s="19" t="n"/>
      <c r="L92" s="25">
        <f>IF(F92="","",N(J92)+N(K92))</f>
        <v/>
      </c>
      <c r="M92" s="25">
        <f>IF(F92="","",I92-L92)</f>
        <v/>
      </c>
      <c r="N92" s="26">
        <f>IF(M92="","",IF(M92&lt;=0,"مسدد بالكامل",IF(L92=0,"لم يسدد","مسدد جزئيًا")))</f>
        <v/>
      </c>
    </row>
    <row r="93">
      <c r="A93" s="18" t="n"/>
      <c r="B93" s="18" t="n"/>
      <c r="C93" s="23" t="n"/>
      <c r="D93" s="24" t="n"/>
      <c r="E93" s="21" t="n"/>
      <c r="F93" s="25">
        <f>IF(C93="","",IFERROR(VLOOKUP(C93,'المصروفات'!$A$5:$B$8,2,0),0))</f>
        <v/>
      </c>
      <c r="G93" s="25">
        <f>IF(F93="","",F93*IF(N(D93)=2,'المصروفات'!$B$10,IF(N(D93)&gt;=3,'المصروفات'!$B$11,0)))</f>
        <v/>
      </c>
      <c r="H93" s="25">
        <f>IF(F93="","",(F93-G93)*N(E93))</f>
        <v/>
      </c>
      <c r="I93" s="25">
        <f>IF(F93="","",F93-G93-H93)</f>
        <v/>
      </c>
      <c r="J93" s="19" t="n"/>
      <c r="K93" s="19" t="n"/>
      <c r="L93" s="25">
        <f>IF(F93="","",N(J93)+N(K93))</f>
        <v/>
      </c>
      <c r="M93" s="25">
        <f>IF(F93="","",I93-L93)</f>
        <v/>
      </c>
      <c r="N93" s="26">
        <f>IF(M93="","",IF(M93&lt;=0,"مسدد بالكامل",IF(L93=0,"لم يسدد","مسدد جزئيًا")))</f>
        <v/>
      </c>
    </row>
    <row r="94">
      <c r="A94" s="18" t="n"/>
      <c r="B94" s="18" t="n"/>
      <c r="C94" s="23" t="n"/>
      <c r="D94" s="24" t="n"/>
      <c r="E94" s="21" t="n"/>
      <c r="F94" s="25">
        <f>IF(C94="","",IFERROR(VLOOKUP(C94,'المصروفات'!$A$5:$B$8,2,0),0))</f>
        <v/>
      </c>
      <c r="G94" s="25">
        <f>IF(F94="","",F94*IF(N(D94)=2,'المصروفات'!$B$10,IF(N(D94)&gt;=3,'المصروفات'!$B$11,0)))</f>
        <v/>
      </c>
      <c r="H94" s="25">
        <f>IF(F94="","",(F94-G94)*N(E94))</f>
        <v/>
      </c>
      <c r="I94" s="25">
        <f>IF(F94="","",F94-G94-H94)</f>
        <v/>
      </c>
      <c r="J94" s="19" t="n"/>
      <c r="K94" s="19" t="n"/>
      <c r="L94" s="25">
        <f>IF(F94="","",N(J94)+N(K94))</f>
        <v/>
      </c>
      <c r="M94" s="25">
        <f>IF(F94="","",I94-L94)</f>
        <v/>
      </c>
      <c r="N94" s="26">
        <f>IF(M94="","",IF(M94&lt;=0,"مسدد بالكامل",IF(L94=0,"لم يسدد","مسدد جزئيًا")))</f>
        <v/>
      </c>
    </row>
    <row r="95">
      <c r="A95" s="18" t="n"/>
      <c r="B95" s="18" t="n"/>
      <c r="C95" s="23" t="n"/>
      <c r="D95" s="24" t="n"/>
      <c r="E95" s="21" t="n"/>
      <c r="F95" s="25">
        <f>IF(C95="","",IFERROR(VLOOKUP(C95,'المصروفات'!$A$5:$B$8,2,0),0))</f>
        <v/>
      </c>
      <c r="G95" s="25">
        <f>IF(F95="","",F95*IF(N(D95)=2,'المصروفات'!$B$10,IF(N(D95)&gt;=3,'المصروفات'!$B$11,0)))</f>
        <v/>
      </c>
      <c r="H95" s="25">
        <f>IF(F95="","",(F95-G95)*N(E95))</f>
        <v/>
      </c>
      <c r="I95" s="25">
        <f>IF(F95="","",F95-G95-H95)</f>
        <v/>
      </c>
      <c r="J95" s="19" t="n"/>
      <c r="K95" s="19" t="n"/>
      <c r="L95" s="25">
        <f>IF(F95="","",N(J95)+N(K95))</f>
        <v/>
      </c>
      <c r="M95" s="25">
        <f>IF(F95="","",I95-L95)</f>
        <v/>
      </c>
      <c r="N95" s="26">
        <f>IF(M95="","",IF(M95&lt;=0,"مسدد بالكامل",IF(L95=0,"لم يسدد","مسدد جزئيًا")))</f>
        <v/>
      </c>
    </row>
    <row r="96">
      <c r="A96" s="18" t="n"/>
      <c r="B96" s="18" t="n"/>
      <c r="C96" s="23" t="n"/>
      <c r="D96" s="24" t="n"/>
      <c r="E96" s="21" t="n"/>
      <c r="F96" s="25">
        <f>IF(C96="","",IFERROR(VLOOKUP(C96,'المصروفات'!$A$5:$B$8,2,0),0))</f>
        <v/>
      </c>
      <c r="G96" s="25">
        <f>IF(F96="","",F96*IF(N(D96)=2,'المصروفات'!$B$10,IF(N(D96)&gt;=3,'المصروفات'!$B$11,0)))</f>
        <v/>
      </c>
      <c r="H96" s="25">
        <f>IF(F96="","",(F96-G96)*N(E96))</f>
        <v/>
      </c>
      <c r="I96" s="25">
        <f>IF(F96="","",F96-G96-H96)</f>
        <v/>
      </c>
      <c r="J96" s="19" t="n"/>
      <c r="K96" s="19" t="n"/>
      <c r="L96" s="25">
        <f>IF(F96="","",N(J96)+N(K96))</f>
        <v/>
      </c>
      <c r="M96" s="25">
        <f>IF(F96="","",I96-L96)</f>
        <v/>
      </c>
      <c r="N96" s="26">
        <f>IF(M96="","",IF(M96&lt;=0,"مسدد بالكامل",IF(L96=0,"لم يسدد","مسدد جزئيًا")))</f>
        <v/>
      </c>
    </row>
    <row r="97">
      <c r="A97" s="18" t="n"/>
      <c r="B97" s="18" t="n"/>
      <c r="C97" s="23" t="n"/>
      <c r="D97" s="24" t="n"/>
      <c r="E97" s="21" t="n"/>
      <c r="F97" s="25">
        <f>IF(C97="","",IFERROR(VLOOKUP(C97,'المصروفات'!$A$5:$B$8,2,0),0))</f>
        <v/>
      </c>
      <c r="G97" s="25">
        <f>IF(F97="","",F97*IF(N(D97)=2,'المصروفات'!$B$10,IF(N(D97)&gt;=3,'المصروفات'!$B$11,0)))</f>
        <v/>
      </c>
      <c r="H97" s="25">
        <f>IF(F97="","",(F97-G97)*N(E97))</f>
        <v/>
      </c>
      <c r="I97" s="25">
        <f>IF(F97="","",F97-G97-H97)</f>
        <v/>
      </c>
      <c r="J97" s="19" t="n"/>
      <c r="K97" s="19" t="n"/>
      <c r="L97" s="25">
        <f>IF(F97="","",N(J97)+N(K97))</f>
        <v/>
      </c>
      <c r="M97" s="25">
        <f>IF(F97="","",I97-L97)</f>
        <v/>
      </c>
      <c r="N97" s="26">
        <f>IF(M97="","",IF(M97&lt;=0,"مسدد بالكامل",IF(L97=0,"لم يسدد","مسدد جزئيًا")))</f>
        <v/>
      </c>
    </row>
    <row r="98">
      <c r="A98" s="18" t="n"/>
      <c r="B98" s="18" t="n"/>
      <c r="C98" s="23" t="n"/>
      <c r="D98" s="24" t="n"/>
      <c r="E98" s="21" t="n"/>
      <c r="F98" s="25">
        <f>IF(C98="","",IFERROR(VLOOKUP(C98,'المصروفات'!$A$5:$B$8,2,0),0))</f>
        <v/>
      </c>
      <c r="G98" s="25">
        <f>IF(F98="","",F98*IF(N(D98)=2,'المصروفات'!$B$10,IF(N(D98)&gt;=3,'المصروفات'!$B$11,0)))</f>
        <v/>
      </c>
      <c r="H98" s="25">
        <f>IF(F98="","",(F98-G98)*N(E98))</f>
        <v/>
      </c>
      <c r="I98" s="25">
        <f>IF(F98="","",F98-G98-H98)</f>
        <v/>
      </c>
      <c r="J98" s="19" t="n"/>
      <c r="K98" s="19" t="n"/>
      <c r="L98" s="25">
        <f>IF(F98="","",N(J98)+N(K98))</f>
        <v/>
      </c>
      <c r="M98" s="25">
        <f>IF(F98="","",I98-L98)</f>
        <v/>
      </c>
      <c r="N98" s="26">
        <f>IF(M98="","",IF(M98&lt;=0,"مسدد بالكامل",IF(L98=0,"لم يسدد","مسدد جزئيًا")))</f>
        <v/>
      </c>
    </row>
    <row r="99">
      <c r="A99" s="18" t="n"/>
      <c r="B99" s="18" t="n"/>
      <c r="C99" s="23" t="n"/>
      <c r="D99" s="24" t="n"/>
      <c r="E99" s="21" t="n"/>
      <c r="F99" s="25">
        <f>IF(C99="","",IFERROR(VLOOKUP(C99,'المصروفات'!$A$5:$B$8,2,0),0))</f>
        <v/>
      </c>
      <c r="G99" s="25">
        <f>IF(F99="","",F99*IF(N(D99)=2,'المصروفات'!$B$10,IF(N(D99)&gt;=3,'المصروفات'!$B$11,0)))</f>
        <v/>
      </c>
      <c r="H99" s="25">
        <f>IF(F99="","",(F99-G99)*N(E99))</f>
        <v/>
      </c>
      <c r="I99" s="25">
        <f>IF(F99="","",F99-G99-H99)</f>
        <v/>
      </c>
      <c r="J99" s="19" t="n"/>
      <c r="K99" s="19" t="n"/>
      <c r="L99" s="25">
        <f>IF(F99="","",N(J99)+N(K99))</f>
        <v/>
      </c>
      <c r="M99" s="25">
        <f>IF(F99="","",I99-L99)</f>
        <v/>
      </c>
      <c r="N99" s="26">
        <f>IF(M99="","",IF(M99&lt;=0,"مسدد بالكامل",IF(L99=0,"لم يسدد","مسدد جزئيًا")))</f>
        <v/>
      </c>
    </row>
    <row r="100">
      <c r="A100" s="18" t="n"/>
      <c r="B100" s="18" t="n"/>
      <c r="C100" s="23" t="n"/>
      <c r="D100" s="24" t="n"/>
      <c r="E100" s="21" t="n"/>
      <c r="F100" s="25">
        <f>IF(C100="","",IFERROR(VLOOKUP(C100,'المصروفات'!$A$5:$B$8,2,0),0))</f>
        <v/>
      </c>
      <c r="G100" s="25">
        <f>IF(F100="","",F100*IF(N(D100)=2,'المصروفات'!$B$10,IF(N(D100)&gt;=3,'المصروفات'!$B$11,0)))</f>
        <v/>
      </c>
      <c r="H100" s="25">
        <f>IF(F100="","",(F100-G100)*N(E100))</f>
        <v/>
      </c>
      <c r="I100" s="25">
        <f>IF(F100="","",F100-G100-H100)</f>
        <v/>
      </c>
      <c r="J100" s="19" t="n"/>
      <c r="K100" s="19" t="n"/>
      <c r="L100" s="25">
        <f>IF(F100="","",N(J100)+N(K100))</f>
        <v/>
      </c>
      <c r="M100" s="25">
        <f>IF(F100="","",I100-L100)</f>
        <v/>
      </c>
      <c r="N100" s="26">
        <f>IF(M100="","",IF(M100&lt;=0,"مسدد بالكامل",IF(L100=0,"لم يسدد","مسدد جزئيًا")))</f>
        <v/>
      </c>
    </row>
    <row r="101">
      <c r="A101" s="18" t="n"/>
      <c r="B101" s="18" t="n"/>
      <c r="C101" s="23" t="n"/>
      <c r="D101" s="24" t="n"/>
      <c r="E101" s="21" t="n"/>
      <c r="F101" s="25">
        <f>IF(C101="","",IFERROR(VLOOKUP(C101,'المصروفات'!$A$5:$B$8,2,0),0))</f>
        <v/>
      </c>
      <c r="G101" s="25">
        <f>IF(F101="","",F101*IF(N(D101)=2,'المصروفات'!$B$10,IF(N(D101)&gt;=3,'المصروفات'!$B$11,0)))</f>
        <v/>
      </c>
      <c r="H101" s="25">
        <f>IF(F101="","",(F101-G101)*N(E101))</f>
        <v/>
      </c>
      <c r="I101" s="25">
        <f>IF(F101="","",F101-G101-H101)</f>
        <v/>
      </c>
      <c r="J101" s="19" t="n"/>
      <c r="K101" s="19" t="n"/>
      <c r="L101" s="25">
        <f>IF(F101="","",N(J101)+N(K101))</f>
        <v/>
      </c>
      <c r="M101" s="25">
        <f>IF(F101="","",I101-L101)</f>
        <v/>
      </c>
      <c r="N101" s="26">
        <f>IF(M101="","",IF(M101&lt;=0,"مسدد بالكامل",IF(L101=0,"لم يسدد","مسدد جزئيًا")))</f>
        <v/>
      </c>
    </row>
    <row r="102">
      <c r="A102" s="18" t="n"/>
      <c r="B102" s="18" t="n"/>
      <c r="C102" s="23" t="n"/>
      <c r="D102" s="24" t="n"/>
      <c r="E102" s="21" t="n"/>
      <c r="F102" s="25">
        <f>IF(C102="","",IFERROR(VLOOKUP(C102,'المصروفات'!$A$5:$B$8,2,0),0))</f>
        <v/>
      </c>
      <c r="G102" s="25">
        <f>IF(F102="","",F102*IF(N(D102)=2,'المصروفات'!$B$10,IF(N(D102)&gt;=3,'المصروفات'!$B$11,0)))</f>
        <v/>
      </c>
      <c r="H102" s="25">
        <f>IF(F102="","",(F102-G102)*N(E102))</f>
        <v/>
      </c>
      <c r="I102" s="25">
        <f>IF(F102="","",F102-G102-H102)</f>
        <v/>
      </c>
      <c r="J102" s="19" t="n"/>
      <c r="K102" s="19" t="n"/>
      <c r="L102" s="25">
        <f>IF(F102="","",N(J102)+N(K102))</f>
        <v/>
      </c>
      <c r="M102" s="25">
        <f>IF(F102="","",I102-L102)</f>
        <v/>
      </c>
      <c r="N102" s="26">
        <f>IF(M102="","",IF(M102&lt;=0,"مسدد بالكامل",IF(L102=0,"لم يسدد","مسدد جزئيًا")))</f>
        <v/>
      </c>
    </row>
    <row r="103">
      <c r="A103" s="18" t="n"/>
      <c r="B103" s="18" t="n"/>
      <c r="C103" s="23" t="n"/>
      <c r="D103" s="24" t="n"/>
      <c r="E103" s="21" t="n"/>
      <c r="F103" s="25">
        <f>IF(C103="","",IFERROR(VLOOKUP(C103,'المصروفات'!$A$5:$B$8,2,0),0))</f>
        <v/>
      </c>
      <c r="G103" s="25">
        <f>IF(F103="","",F103*IF(N(D103)=2,'المصروفات'!$B$10,IF(N(D103)&gt;=3,'المصروفات'!$B$11,0)))</f>
        <v/>
      </c>
      <c r="H103" s="25">
        <f>IF(F103="","",(F103-G103)*N(E103))</f>
        <v/>
      </c>
      <c r="I103" s="25">
        <f>IF(F103="","",F103-G103-H103)</f>
        <v/>
      </c>
      <c r="J103" s="19" t="n"/>
      <c r="K103" s="19" t="n"/>
      <c r="L103" s="25">
        <f>IF(F103="","",N(J103)+N(K103))</f>
        <v/>
      </c>
      <c r="M103" s="25">
        <f>IF(F103="","",I103-L103)</f>
        <v/>
      </c>
      <c r="N103" s="26">
        <f>IF(M103="","",IF(M103&lt;=0,"مسدد بالكامل",IF(L103=0,"لم يسدد","مسدد جزئيًا")))</f>
        <v/>
      </c>
    </row>
    <row r="104">
      <c r="A104" s="18" t="n"/>
      <c r="B104" s="18" t="n"/>
      <c r="C104" s="23" t="n"/>
      <c r="D104" s="24" t="n"/>
      <c r="E104" s="21" t="n"/>
      <c r="F104" s="25">
        <f>IF(C104="","",IFERROR(VLOOKUP(C104,'المصروفات'!$A$5:$B$8,2,0),0))</f>
        <v/>
      </c>
      <c r="G104" s="25">
        <f>IF(F104="","",F104*IF(N(D104)=2,'المصروفات'!$B$10,IF(N(D104)&gt;=3,'المصروفات'!$B$11,0)))</f>
        <v/>
      </c>
      <c r="H104" s="25">
        <f>IF(F104="","",(F104-G104)*N(E104))</f>
        <v/>
      </c>
      <c r="I104" s="25">
        <f>IF(F104="","",F104-G104-H104)</f>
        <v/>
      </c>
      <c r="J104" s="19" t="n"/>
      <c r="K104" s="19" t="n"/>
      <c r="L104" s="25">
        <f>IF(F104="","",N(J104)+N(K104))</f>
        <v/>
      </c>
      <c r="M104" s="25">
        <f>IF(F104="","",I104-L104)</f>
        <v/>
      </c>
      <c r="N104" s="26">
        <f>IF(M104="","",IF(M104&lt;=0,"مسدد بالكامل",IF(L104=0,"لم يسدد","مسدد جزئيًا")))</f>
        <v/>
      </c>
    </row>
    <row r="105">
      <c r="A105" s="18" t="n"/>
      <c r="B105" s="18" t="n"/>
      <c r="C105" s="23" t="n"/>
      <c r="D105" s="24" t="n"/>
      <c r="E105" s="21" t="n"/>
      <c r="F105" s="25">
        <f>IF(C105="","",IFERROR(VLOOKUP(C105,'المصروفات'!$A$5:$B$8,2,0),0))</f>
        <v/>
      </c>
      <c r="G105" s="25">
        <f>IF(F105="","",F105*IF(N(D105)=2,'المصروفات'!$B$10,IF(N(D105)&gt;=3,'المصروفات'!$B$11,0)))</f>
        <v/>
      </c>
      <c r="H105" s="25">
        <f>IF(F105="","",(F105-G105)*N(E105))</f>
        <v/>
      </c>
      <c r="I105" s="25">
        <f>IF(F105="","",F105-G105-H105)</f>
        <v/>
      </c>
      <c r="J105" s="19" t="n"/>
      <c r="K105" s="19" t="n"/>
      <c r="L105" s="25">
        <f>IF(F105="","",N(J105)+N(K105))</f>
        <v/>
      </c>
      <c r="M105" s="25">
        <f>IF(F105="","",I105-L105)</f>
        <v/>
      </c>
      <c r="N105" s="26">
        <f>IF(M105="","",IF(M105&lt;=0,"مسدد بالكامل",IF(L105=0,"لم يسدد","مسدد جزئيًا")))</f>
        <v/>
      </c>
    </row>
    <row r="106">
      <c r="A106" s="27" t="inlineStr">
        <is>
          <t>الإجمالي</t>
        </is>
      </c>
      <c r="B106" s="28" t="n"/>
      <c r="C106" s="28" t="n"/>
      <c r="D106" s="28" t="n"/>
      <c r="E106" s="28" t="n"/>
      <c r="F106" s="29">
        <f>SUM(F6:F105)</f>
        <v/>
      </c>
      <c r="G106" s="29">
        <f>SUM(G6:G105)</f>
        <v/>
      </c>
      <c r="H106" s="29">
        <f>SUM(H6:H105)</f>
        <v/>
      </c>
      <c r="I106" s="29">
        <f>SUM(I6:I105)</f>
        <v/>
      </c>
      <c r="J106" s="29">
        <f>SUM(J6:J105)</f>
        <v/>
      </c>
      <c r="K106" s="29">
        <f>SUM(K6:K105)</f>
        <v/>
      </c>
      <c r="L106" s="29">
        <f>SUM(L6:L105)</f>
        <v/>
      </c>
      <c r="M106" s="29">
        <f>SUM(M6:M105)</f>
        <v/>
      </c>
      <c r="N106" s="28" t="n"/>
    </row>
    <row r="108" ht="30" customHeight="1">
      <c r="A108" s="17" t="inlineStr">
        <is>
          <t>المرحلة</t>
        </is>
      </c>
      <c r="B108" s="17" t="inlineStr">
        <is>
          <t>عدد الطلاب</t>
        </is>
      </c>
      <c r="C108" s="17" t="inlineStr">
        <is>
          <t>الصافي المستحق</t>
        </is>
      </c>
      <c r="D108" s="17" t="inlineStr">
        <is>
          <t>المسدد</t>
        </is>
      </c>
      <c r="E108" s="17" t="inlineStr">
        <is>
          <t>المتبقي</t>
        </is>
      </c>
      <c r="F108" s="17" t="inlineStr">
        <is>
          <t>نسبة التحصيل</t>
        </is>
      </c>
    </row>
    <row r="109">
      <c r="A109" s="20" t="inlineStr">
        <is>
          <t>رياض الأطفال</t>
        </is>
      </c>
      <c r="B109" s="25">
        <f>COUNTIF($C$6:$C$105,A109)</f>
        <v/>
      </c>
      <c r="C109" s="25">
        <f>SUMIF($C$6:$C$105,$A109,$I$6:$I$105)</f>
        <v/>
      </c>
      <c r="D109" s="25">
        <f>SUMIF($C$6:$C$105,$A109,$L$6:$L$105)</f>
        <v/>
      </c>
      <c r="E109" s="25">
        <f>SUMIF($C$6:$C$105,$A109,$M$6:$M$105)</f>
        <v/>
      </c>
      <c r="F109" s="30">
        <f>IF(C109=0,"",D109/C109)</f>
        <v/>
      </c>
    </row>
    <row r="110">
      <c r="A110" s="20" t="inlineStr">
        <is>
          <t>الابتدائي</t>
        </is>
      </c>
      <c r="B110" s="25">
        <f>COUNTIF($C$6:$C$105,A110)</f>
        <v/>
      </c>
      <c r="C110" s="25">
        <f>SUMIF($C$6:$C$105,$A110,$I$6:$I$105)</f>
        <v/>
      </c>
      <c r="D110" s="25">
        <f>SUMIF($C$6:$C$105,$A110,$L$6:$L$105)</f>
        <v/>
      </c>
      <c r="E110" s="25">
        <f>SUMIF($C$6:$C$105,$A110,$M$6:$M$105)</f>
        <v/>
      </c>
      <c r="F110" s="30">
        <f>IF(C110=0,"",D110/C110)</f>
        <v/>
      </c>
    </row>
    <row r="111">
      <c r="A111" s="20" t="inlineStr">
        <is>
          <t>الإعدادي</t>
        </is>
      </c>
      <c r="B111" s="25">
        <f>COUNTIF($C$6:$C$105,A111)</f>
        <v/>
      </c>
      <c r="C111" s="25">
        <f>SUMIF($C$6:$C$105,$A111,$I$6:$I$105)</f>
        <v/>
      </c>
      <c r="D111" s="25">
        <f>SUMIF($C$6:$C$105,$A111,$L$6:$L$105)</f>
        <v/>
      </c>
      <c r="E111" s="25">
        <f>SUMIF($C$6:$C$105,$A111,$M$6:$M$105)</f>
        <v/>
      </c>
      <c r="F111" s="30">
        <f>IF(C111=0,"",D111/C111)</f>
        <v/>
      </c>
    </row>
    <row r="112">
      <c r="A112" s="20" t="inlineStr">
        <is>
          <t>الثانوي</t>
        </is>
      </c>
      <c r="B112" s="25">
        <f>COUNTIF($C$6:$C$105,A112)</f>
        <v/>
      </c>
      <c r="C112" s="25">
        <f>SUMIF($C$6:$C$105,$A112,$I$6:$I$105)</f>
        <v/>
      </c>
      <c r="D112" s="25">
        <f>SUMIF($C$6:$C$105,$A112,$L$6:$L$105)</f>
        <v/>
      </c>
      <c r="E112" s="25">
        <f>SUMIF($C$6:$C$105,$A112,$M$6:$M$105)</f>
        <v/>
      </c>
      <c r="F112" s="30">
        <f>IF(C112=0,"",D112/C112)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N2"/>
    <mergeCell ref="A1:N1"/>
  </mergeCells>
  <conditionalFormatting sqref="N6:N105">
    <cfRule type="cellIs" priority="1" operator="equal" dxfId="0">
      <formula>"لم يسدد"</formula>
    </cfRule>
    <cfRule type="cellIs" priority="2" operator="equal" dxfId="1">
      <formula>"مسدد بالكامل"</formula>
    </cfRule>
  </conditionalFormatting>
  <dataValidations count="1">
    <dataValidation sqref="C6:C105" showDropDown="0" showInputMessage="0" showErrorMessage="0" allowBlank="1" type="list">
      <formula1>"رياض الأطفال,الابتدائي,الإعدادي,الثانوي"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2026-10-29T11:00:02Z</dcterms:created>
  <dcterms:modified xmlns:dcterms="http://purl.org/dc/terms/" xmlns:xsi="http://www.w3.org/2001/XMLSchema-instance" xsi:type="dcterms:W3CDTF">2026-10-29T11:00:02Z</dcterms:modified>
</cp:coreProperties>
</file>