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شهور" sheetId="3" state="visible" r:id="rId3"/>
  </sheets>
  <definedNames>
    <definedName name="_xlnm.Print_Area" localSheetId="2">'الشهور'!$A$1:$L$36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0" fillId="0" borderId="6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أعضاء آخر كل شهر</a:t>
            </a:r>
          </a:p>
        </rich>
      </tx>
    </title>
    <plotArea>
      <lineChart>
        <grouping val="standard"/>
        <ser>
          <idx val="0"/>
          <order val="0"/>
          <tx>
            <strRef>
              <f>'الشهور'!E5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'الشهور'!$A$6:$A$17</f>
            </numRef>
          </cat>
          <val>
            <numRef>
              <f>'الشهور'!$E$6:$E$17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19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أعضاء وإيرادات الجيم والنادي الرياضي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يتابع شهريًا عدد الأعضاء (أول الشهر، الجدد، الإلغاءات، آخر الشهر) ونسبة الإلغاء، وإيراد الاشتراكات بمتوسط الاشتراك الشهري، وإيراد التدريب الشخصي، والمصروفات وصافي الربح، والإيراد لكل عضو.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الأعضاء أول السنة، ثم لكل شهر الأعضاء الجدد والإلغاءات ومتوسط الاشتراك الشهري للعضو (بعد توزيع الاشتراكات الربع والنصف سنوية على شهورها) وإيراد التدريب الشخصي والمصروفات.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الاشتراك السنوي المدفوع مقدمًا يُوزع إيرادًا على 12 شهرًا. نسبة الإلغاء الشهرية فوق 7% تحتاج مراجعة الخدمة والتجديد التلقائي وعروض الاحتفاظ.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rightToLeft="1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8" customWidth="1" min="4" max="4"/>
    <col width="10" customWidth="1" min="5" max="5"/>
    <col width="11" customWidth="1" min="6" max="6"/>
    <col width="13" customWidth="1" min="7" max="7"/>
    <col width="12" customWidth="1" min="8" max="8"/>
    <col width="13" customWidth="1" min="9" max="9"/>
    <col width="12" customWidth="1" min="10" max="10"/>
    <col width="12" customWidth="1" min="11" max="11"/>
    <col width="9" customWidth="1" min="12" max="12"/>
  </cols>
  <sheetData>
    <row r="1" ht="30" customHeight="1">
      <c r="A1" s="15" t="inlineStr">
        <is>
          <t>الأعضاء والإيرادات - 2026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الأعضاء أول السنة</t>
        </is>
      </c>
      <c r="B3" s="19" t="n">
        <v>640</v>
      </c>
    </row>
    <row r="5" ht="36" customHeight="1">
      <c r="A5" s="20" t="inlineStr">
        <is>
          <t>الشهر</t>
        </is>
      </c>
      <c r="B5" s="20" t="inlineStr">
        <is>
          <t>أعضاء أول الشهر</t>
        </is>
      </c>
      <c r="C5" s="20" t="inlineStr">
        <is>
          <t>جدد</t>
        </is>
      </c>
      <c r="D5" s="20" t="inlineStr">
        <is>
          <t>إلغاء</t>
        </is>
      </c>
      <c r="E5" s="20" t="inlineStr">
        <is>
          <t>أعضاء آخر الشهر</t>
        </is>
      </c>
      <c r="F5" s="20" t="inlineStr">
        <is>
          <t>متوسط الاشتراك</t>
        </is>
      </c>
      <c r="G5" s="20" t="inlineStr">
        <is>
          <t>إيراد الاشتراكات</t>
        </is>
      </c>
      <c r="H5" s="20" t="inlineStr">
        <is>
          <t>التدريب الشخصي</t>
        </is>
      </c>
      <c r="I5" s="20" t="inlineStr">
        <is>
          <t>إجمالي الإيراد</t>
        </is>
      </c>
      <c r="J5" s="20" t="inlineStr">
        <is>
          <t>المصروفات</t>
        </is>
      </c>
      <c r="K5" s="20" t="inlineStr">
        <is>
          <t>صافي الربح</t>
        </is>
      </c>
      <c r="L5" s="20" t="inlineStr">
        <is>
          <t>نسبة الإلغاء</t>
        </is>
      </c>
    </row>
    <row r="6">
      <c r="A6" s="21" t="inlineStr">
        <is>
          <t>يناير</t>
        </is>
      </c>
      <c r="B6" s="22">
        <f>B3</f>
        <v/>
      </c>
      <c r="C6" s="19" t="n">
        <v>95</v>
      </c>
      <c r="D6" s="19" t="n">
        <v>45</v>
      </c>
      <c r="E6" s="22">
        <f>B6+N(C6)-N(D6)</f>
        <v/>
      </c>
      <c r="F6" s="19" t="n">
        <v>780</v>
      </c>
      <c r="G6" s="22">
        <f>(B6+E6)/2*N(F6)</f>
        <v/>
      </c>
      <c r="H6" s="19" t="n">
        <v>42000</v>
      </c>
      <c r="I6" s="22">
        <f>G6+N(H6)</f>
        <v/>
      </c>
      <c r="J6" s="19" t="n">
        <v>365000</v>
      </c>
      <c r="K6" s="22">
        <f>I6-N(J6)</f>
        <v/>
      </c>
      <c r="L6" s="23">
        <f>IF(B6=0,"",N(D6)/B6)</f>
        <v/>
      </c>
    </row>
    <row r="7">
      <c r="A7" s="21" t="inlineStr">
        <is>
          <t>فبراير</t>
        </is>
      </c>
      <c r="B7" s="22">
        <f>E6</f>
        <v/>
      </c>
      <c r="C7" s="19" t="n">
        <v>70</v>
      </c>
      <c r="D7" s="19" t="n">
        <v>52</v>
      </c>
      <c r="E7" s="22">
        <f>B7+N(C7)-N(D7)</f>
        <v/>
      </c>
      <c r="F7" s="19" t="n">
        <v>780</v>
      </c>
      <c r="G7" s="22">
        <f>(B7+E7)/2*N(F7)</f>
        <v/>
      </c>
      <c r="H7" s="19" t="n">
        <v>39000</v>
      </c>
      <c r="I7" s="22">
        <f>G7+N(H7)</f>
        <v/>
      </c>
      <c r="J7" s="19" t="n">
        <v>365000</v>
      </c>
      <c r="K7" s="22">
        <f>I7-N(J7)</f>
        <v/>
      </c>
      <c r="L7" s="23">
        <f>IF(B7=0,"",N(D7)/B7)</f>
        <v/>
      </c>
    </row>
    <row r="8">
      <c r="A8" s="21" t="inlineStr">
        <is>
          <t>مارس</t>
        </is>
      </c>
      <c r="B8" s="22">
        <f>E7</f>
        <v/>
      </c>
      <c r="C8" s="19" t="n">
        <v>60</v>
      </c>
      <c r="D8" s="19" t="n">
        <v>48</v>
      </c>
      <c r="E8" s="22">
        <f>B8+N(C8)-N(D8)</f>
        <v/>
      </c>
      <c r="F8" s="19" t="n">
        <v>780</v>
      </c>
      <c r="G8" s="22">
        <f>(B8+E8)/2*N(F8)</f>
        <v/>
      </c>
      <c r="H8" s="19" t="n">
        <v>41000</v>
      </c>
      <c r="I8" s="22">
        <f>G8+N(H8)</f>
        <v/>
      </c>
      <c r="J8" s="19" t="n">
        <v>365000</v>
      </c>
      <c r="K8" s="22">
        <f>I8-N(J8)</f>
        <v/>
      </c>
      <c r="L8" s="23">
        <f>IF(B8=0,"",N(D8)/B8)</f>
        <v/>
      </c>
    </row>
    <row r="9">
      <c r="A9" s="21" t="inlineStr">
        <is>
          <t>أبريل</t>
        </is>
      </c>
      <c r="B9" s="22">
        <f>E8</f>
        <v/>
      </c>
      <c r="C9" s="19" t="n">
        <v>55</v>
      </c>
      <c r="D9" s="19" t="n">
        <v>50</v>
      </c>
      <c r="E9" s="22">
        <f>B9+N(C9)-N(D9)</f>
        <v/>
      </c>
      <c r="F9" s="19" t="n">
        <v>780</v>
      </c>
      <c r="G9" s="22">
        <f>(B9+E9)/2*N(F9)</f>
        <v/>
      </c>
      <c r="H9" s="19" t="n">
        <v>43000</v>
      </c>
      <c r="I9" s="22">
        <f>G9+N(H9)</f>
        <v/>
      </c>
      <c r="J9" s="19" t="n">
        <v>365000</v>
      </c>
      <c r="K9" s="22">
        <f>I9-N(J9)</f>
        <v/>
      </c>
      <c r="L9" s="23">
        <f>IF(B9=0,"",N(D9)/B9)</f>
        <v/>
      </c>
    </row>
    <row r="10">
      <c r="A10" s="21" t="inlineStr">
        <is>
          <t>مايو</t>
        </is>
      </c>
      <c r="B10" s="22">
        <f>E9</f>
        <v/>
      </c>
      <c r="C10" s="19" t="n">
        <v>50</v>
      </c>
      <c r="D10" s="19" t="n">
        <v>58</v>
      </c>
      <c r="E10" s="22">
        <f>B10+N(C10)-N(D10)</f>
        <v/>
      </c>
      <c r="F10" s="19" t="n">
        <v>780</v>
      </c>
      <c r="G10" s="22">
        <f>(B10+E10)/2*N(F10)</f>
        <v/>
      </c>
      <c r="H10" s="19" t="n">
        <v>40000</v>
      </c>
      <c r="I10" s="22">
        <f>G10+N(H10)</f>
        <v/>
      </c>
      <c r="J10" s="19" t="n">
        <v>365000</v>
      </c>
      <c r="K10" s="22">
        <f>I10-N(J10)</f>
        <v/>
      </c>
      <c r="L10" s="23">
        <f>IF(B10=0,"",N(D10)/B10)</f>
        <v/>
      </c>
    </row>
    <row r="11">
      <c r="A11" s="21" t="inlineStr">
        <is>
          <t>يونيو</t>
        </is>
      </c>
      <c r="B11" s="22">
        <f>E10</f>
        <v/>
      </c>
      <c r="C11" s="19" t="n">
        <v>40</v>
      </c>
      <c r="D11" s="19" t="n">
        <v>62</v>
      </c>
      <c r="E11" s="22">
        <f>B11+N(C11)-N(D11)</f>
        <v/>
      </c>
      <c r="F11" s="19" t="n">
        <v>780</v>
      </c>
      <c r="G11" s="22">
        <f>(B11+E11)/2*N(F11)</f>
        <v/>
      </c>
      <c r="H11" s="19" t="n">
        <v>36000</v>
      </c>
      <c r="I11" s="22">
        <f>G11+N(H11)</f>
        <v/>
      </c>
      <c r="J11" s="19" t="n">
        <v>365000</v>
      </c>
      <c r="K11" s="22">
        <f>I11-N(J11)</f>
        <v/>
      </c>
      <c r="L11" s="23">
        <f>IF(B11=0,"",N(D11)/B11)</f>
        <v/>
      </c>
    </row>
    <row r="12">
      <c r="A12" s="21" t="inlineStr">
        <is>
          <t>يوليو</t>
        </is>
      </c>
      <c r="B12" s="22">
        <f>E11</f>
        <v/>
      </c>
      <c r="C12" s="19" t="n">
        <v>45</v>
      </c>
      <c r="D12" s="19" t="n">
        <v>60</v>
      </c>
      <c r="E12" s="22">
        <f>B12+N(C12)-N(D12)</f>
        <v/>
      </c>
      <c r="F12" s="19" t="n">
        <v>800</v>
      </c>
      <c r="G12" s="22">
        <f>(B12+E12)/2*N(F12)</f>
        <v/>
      </c>
      <c r="H12" s="19" t="n">
        <v>35000</v>
      </c>
      <c r="I12" s="22">
        <f>G12+N(H12)</f>
        <v/>
      </c>
      <c r="J12" s="19" t="n">
        <v>365000</v>
      </c>
      <c r="K12" s="22">
        <f>I12-N(J12)</f>
        <v/>
      </c>
      <c r="L12" s="23">
        <f>IF(B12=0,"",N(D12)/B12)</f>
        <v/>
      </c>
    </row>
    <row r="13">
      <c r="A13" s="21" t="inlineStr">
        <is>
          <t>أغسطس</t>
        </is>
      </c>
      <c r="B13" s="22">
        <f>E12</f>
        <v/>
      </c>
      <c r="C13" s="19" t="n">
        <v>55</v>
      </c>
      <c r="D13" s="19" t="n">
        <v>50</v>
      </c>
      <c r="E13" s="22">
        <f>B13+N(C13)-N(D13)</f>
        <v/>
      </c>
      <c r="F13" s="19" t="n">
        <v>800</v>
      </c>
      <c r="G13" s="22">
        <f>(B13+E13)/2*N(F13)</f>
        <v/>
      </c>
      <c r="H13" s="19" t="n">
        <v>38000</v>
      </c>
      <c r="I13" s="22">
        <f>G13+N(H13)</f>
        <v/>
      </c>
      <c r="J13" s="19" t="n">
        <v>365000</v>
      </c>
      <c r="K13" s="22">
        <f>I13-N(J13)</f>
        <v/>
      </c>
      <c r="L13" s="23">
        <f>IF(B13=0,"",N(D13)/B13)</f>
        <v/>
      </c>
    </row>
    <row r="14">
      <c r="A14" s="21" t="inlineStr">
        <is>
          <t>سبتمبر</t>
        </is>
      </c>
      <c r="B14" s="22">
        <f>E13</f>
        <v/>
      </c>
      <c r="C14" s="19" t="n">
        <v>85</v>
      </c>
      <c r="D14" s="19" t="n">
        <v>42</v>
      </c>
      <c r="E14" s="22">
        <f>B14+N(C14)-N(D14)</f>
        <v/>
      </c>
      <c r="F14" s="19" t="n">
        <v>800</v>
      </c>
      <c r="G14" s="22">
        <f>(B14+E14)/2*N(F14)</f>
        <v/>
      </c>
      <c r="H14" s="19" t="n">
        <v>46000</v>
      </c>
      <c r="I14" s="22">
        <f>G14+N(H14)</f>
        <v/>
      </c>
      <c r="J14" s="19" t="n">
        <v>365000</v>
      </c>
      <c r="K14" s="22">
        <f>I14-N(J14)</f>
        <v/>
      </c>
      <c r="L14" s="23">
        <f>IF(B14=0,"",N(D14)/B14)</f>
        <v/>
      </c>
    </row>
    <row r="15">
      <c r="A15" s="21" t="inlineStr">
        <is>
          <t>أكتوبر</t>
        </is>
      </c>
      <c r="B15" s="22">
        <f>E14</f>
        <v/>
      </c>
      <c r="C15" s="19" t="n">
        <v>75</v>
      </c>
      <c r="D15" s="19" t="n">
        <v>45</v>
      </c>
      <c r="E15" s="22">
        <f>B15+N(C15)-N(D15)</f>
        <v/>
      </c>
      <c r="F15" s="19" t="n">
        <v>800</v>
      </c>
      <c r="G15" s="22">
        <f>(B15+E15)/2*N(F15)</f>
        <v/>
      </c>
      <c r="H15" s="19" t="n">
        <v>48000</v>
      </c>
      <c r="I15" s="22">
        <f>G15+N(H15)</f>
        <v/>
      </c>
      <c r="J15" s="19" t="n">
        <v>365000</v>
      </c>
      <c r="K15" s="22">
        <f>I15-N(J15)</f>
        <v/>
      </c>
      <c r="L15" s="23">
        <f>IF(B15=0,"",N(D15)/B15)</f>
        <v/>
      </c>
    </row>
    <row r="16">
      <c r="A16" s="21" t="inlineStr">
        <is>
          <t>نوفمبر</t>
        </is>
      </c>
      <c r="B16" s="22">
        <f>E15</f>
        <v/>
      </c>
      <c r="C16" s="19" t="n">
        <v>65</v>
      </c>
      <c r="D16" s="19" t="n">
        <v>48</v>
      </c>
      <c r="E16" s="22">
        <f>B16+N(C16)-N(D16)</f>
        <v/>
      </c>
      <c r="F16" s="19" t="n">
        <v>800</v>
      </c>
      <c r="G16" s="22">
        <f>(B16+E16)/2*N(F16)</f>
        <v/>
      </c>
      <c r="H16" s="19" t="n">
        <v>47000</v>
      </c>
      <c r="I16" s="22">
        <f>G16+N(H16)</f>
        <v/>
      </c>
      <c r="J16" s="19" t="n">
        <v>365000</v>
      </c>
      <c r="K16" s="22">
        <f>I16-N(J16)</f>
        <v/>
      </c>
      <c r="L16" s="23">
        <f>IF(B16=0,"",N(D16)/B16)</f>
        <v/>
      </c>
    </row>
    <row r="17">
      <c r="A17" s="21" t="inlineStr">
        <is>
          <t>ديسمبر</t>
        </is>
      </c>
      <c r="B17" s="22">
        <f>E16</f>
        <v/>
      </c>
      <c r="C17" s="19" t="n">
        <v>60</v>
      </c>
      <c r="D17" s="19" t="n">
        <v>55</v>
      </c>
      <c r="E17" s="22">
        <f>B17+N(C17)-N(D17)</f>
        <v/>
      </c>
      <c r="F17" s="19" t="n">
        <v>800</v>
      </c>
      <c r="G17" s="22">
        <f>(B17+E17)/2*N(F17)</f>
        <v/>
      </c>
      <c r="H17" s="19" t="n">
        <v>45000</v>
      </c>
      <c r="I17" s="22">
        <f>G17+N(H17)</f>
        <v/>
      </c>
      <c r="J17" s="19" t="n">
        <v>365000</v>
      </c>
      <c r="K17" s="22">
        <f>I17-N(J17)</f>
        <v/>
      </c>
      <c r="L17" s="23">
        <f>IF(B17=0,"",N(D17)/B17)</f>
        <v/>
      </c>
    </row>
    <row r="18">
      <c r="A18" s="24" t="inlineStr">
        <is>
          <t>السنة</t>
        </is>
      </c>
      <c r="B18" s="25">
        <f>B6</f>
        <v/>
      </c>
      <c r="C18" s="25">
        <f>SUM(C6:C17)</f>
        <v/>
      </c>
      <c r="D18" s="25">
        <f>SUM(D6:D17)</f>
        <v/>
      </c>
      <c r="E18" s="25">
        <f>E17</f>
        <v/>
      </c>
      <c r="F18" s="26" t="n"/>
      <c r="G18" s="25">
        <f>SUM(G6:G17)</f>
        <v/>
      </c>
      <c r="H18" s="25">
        <f>SUM(H6:H17)</f>
        <v/>
      </c>
      <c r="I18" s="25">
        <f>SUM(I6:I17)</f>
        <v/>
      </c>
      <c r="J18" s="25">
        <f>SUM(J6:J17)</f>
        <v/>
      </c>
      <c r="K18" s="25">
        <f>SUM(K6:K17)</f>
        <v/>
      </c>
      <c r="L18" s="27">
        <f>AVERAGE(L6:L17)</f>
        <v/>
      </c>
    </row>
    <row r="20">
      <c r="A20" s="21" t="inlineStr">
        <is>
          <t>الإيراد السنوي لكل عضو (متوسط)</t>
        </is>
      </c>
      <c r="B20" s="28" t="n"/>
      <c r="C20" s="22">
        <f>IF(AVERAGE(E6:E17)=0,"",I18/AVERAGE(B6:B17,E6:E17))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L2"/>
    <mergeCell ref="A20:B20"/>
    <mergeCell ref="A1:L1"/>
  </mergeCells>
  <conditionalFormatting sqref="L6:L17">
    <cfRule type="cellIs" priority="1" operator="greaterThan" dxfId="0">
      <formula>0.07</formula>
    </cfRule>
  </conditionalFormatting>
  <conditionalFormatting sqref="K6:K17">
    <cfRule type="cellIs" priority="2" operator="lessThan" dxfId="0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2026-10-29T11:11:36Z</dcterms:created>
  <dcterms:modified xmlns:dcterms="http://purl.org/dc/terms/" xmlns:xsi="http://www.w3.org/2001/XMLSchema-instance" xsi:type="dcterms:W3CDTF">2026-10-29T11:11:36Z</dcterms:modified>
</cp:coreProperties>
</file>