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مستويات" sheetId="3" state="visible" r:id="rId3"/>
    <sheet xmlns:r="http://schemas.openxmlformats.org/officeDocument/2006/relationships" name="الصفقات" sheetId="4" state="visible" r:id="rId4"/>
  </sheets>
  <definedNames>
    <definedName name="_xlnm.Print_Area" localSheetId="3">'الصفقات'!$A$1:$K$62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%"/>
    <numFmt numFmtId="165" formatCode="#,##0;[Red]-#,##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FFFFFF"/>
      <sz val="11"/>
    </font>
    <font>
      <name val="Arial"/>
      <b val="1"/>
      <color rgb="00000000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4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4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center" vertical="center"/>
      <protection locked="0" hidden="0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0" fontId="11" fillId="0" borderId="0" applyAlignment="1" pivotButton="0" quotePrefix="0" xfId="0">
      <alignment horizontal="right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165" fontId="10" fillId="0" borderId="2" applyAlignment="1" pivotButton="0" quotePrefix="0" xfId="0">
      <alignment horizontal="center" vertical="center"/>
    </xf>
    <xf numFmtId="0" fontId="16" fillId="5" borderId="3" applyAlignment="1" pivotButton="0" quotePrefix="0" xfId="0">
      <alignment horizontal="right" vertical="center" wrapText="1"/>
    </xf>
    <xf numFmtId="0" fontId="16" fillId="5" borderId="3" pivotButton="0" quotePrefix="0" xfId="0"/>
    <xf numFmtId="165" fontId="16" fillId="5" borderId="3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عمولات السمسرة والتسويق العقاري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لشركات التسويق والوساطة العقارية: لكل صفقة بيع أو إيجار يحسب العمولة (نسبة من قيمة البيع أو شهر من الإيجار)، وحصة الوسيط الآخر عند المشاركة، ونصيب الوسيط حسب مستواه، وصافي الشركة، مع ملخص لكل وسيط.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في ورقة «المستويات» اكتب نسبة كل مستوى من الوسطاء من صافي العمولة.</t>
        </is>
      </c>
    </row>
    <row r="8" ht="34" customHeight="1">
      <c r="A8" s="11" t="inlineStr">
        <is>
          <t>•</t>
        </is>
      </c>
      <c r="B8" s="12" t="inlineStr">
        <is>
          <t>في ورقة «الصفقات» سجّل الصفقة ونوعها والقيمة (سعر البيع أو الإيجار الشهري) ونسبة العمولة (للإيجار اكتب عدد الشهور، 1 = 100%) ونسبة مشاركة وسيط آخر والوسيط ومستواه.</t>
        </is>
      </c>
    </row>
    <row r="9" ht="22" customHeight="1">
      <c r="B9" s="10" t="inlineStr">
        <is>
          <t>ملاحظات</t>
        </is>
      </c>
    </row>
    <row r="10" ht="34" customHeight="1">
      <c r="A10" s="11" t="inlineStr">
        <is>
          <t>•</t>
        </is>
      </c>
      <c r="B10" s="12" t="inlineStr">
        <is>
          <t>سجّل العمولة إيرادًا عند إتمام التعاقد وتحصيلها، لا عند المعاينة. ضريبة القيمة المضافة على عمولة السمسرة تُضاف على فاتورة العميل حسب القانون.</t>
        </is>
      </c>
    </row>
    <row r="12" ht="30" customHeight="1">
      <c r="B12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3">
      <c r="B13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rightToLeft="1" workbookViewId="0">
      <selection activeCell="A1" sqref="A1"/>
    </sheetView>
  </sheetViews>
  <sheetFormatPr baseColWidth="8" defaultRowHeight="15"/>
  <cols>
    <col width="14" customWidth="1" min="1" max="1"/>
    <col width="18" customWidth="1" min="2" max="2"/>
  </cols>
  <sheetData>
    <row r="1" ht="30" customHeight="1">
      <c r="A1" s="15" t="inlineStr">
        <is>
          <t>نسب الوسطاء</t>
        </is>
      </c>
      <c r="B1" s="16" t="n"/>
    </row>
    <row r="4" ht="30" customHeight="1">
      <c r="A4" s="17" t="inlineStr">
        <is>
          <t>المستوى</t>
        </is>
      </c>
      <c r="B4" s="17" t="inlineStr">
        <is>
          <t>نسبة الوسيط</t>
        </is>
      </c>
    </row>
    <row r="5">
      <c r="A5" s="18" t="inlineStr">
        <is>
          <t>مبتدئ</t>
        </is>
      </c>
      <c r="B5" s="19" t="n">
        <v>0.3</v>
      </c>
    </row>
    <row r="6">
      <c r="A6" s="18" t="inlineStr">
        <is>
          <t>أول</t>
        </is>
      </c>
      <c r="B6" s="19" t="n">
        <v>0.4</v>
      </c>
    </row>
    <row r="7">
      <c r="A7" s="18" t="inlineStr">
        <is>
          <t>خبير</t>
        </is>
      </c>
      <c r="B7" s="19" t="n">
        <v>0.5</v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">
    <mergeCell ref="A1:B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K62"/>
  <sheetViews>
    <sheetView showGridLines="0" rightToLeft="1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8" customWidth="1" min="2" max="2"/>
    <col width="13" customWidth="1" min="3" max="3"/>
    <col width="10" customWidth="1" min="4" max="4"/>
    <col width="12" customWidth="1" min="5" max="5"/>
    <col width="10" customWidth="1" min="6" max="6"/>
    <col width="12" customWidth="1" min="7" max="7"/>
    <col width="13" customWidth="1" min="8" max="8"/>
    <col width="9" customWidth="1" min="9" max="9"/>
    <col width="12" customWidth="1" min="10" max="10"/>
    <col width="12" customWidth="1" min="11" max="11"/>
  </cols>
  <sheetData>
    <row r="1" ht="30" customHeight="1">
      <c r="A1" s="15" t="inlineStr">
        <is>
          <t>صفقات الربع الرابع 2026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  <c r="J1" s="16" t="n"/>
      <c r="K1" s="16" t="n"/>
    </row>
    <row r="2" ht="30" customHeight="1">
      <c r="A2" s="20" t="inlineStr">
        <is>
          <t>الخلايا الصفراء للإدخال.</t>
        </is>
      </c>
    </row>
    <row r="5" ht="36" customHeight="1">
      <c r="A5" s="17" t="inlineStr">
        <is>
          <t>الصفقة</t>
        </is>
      </c>
      <c r="B5" s="17" t="inlineStr">
        <is>
          <t>النوع</t>
        </is>
      </c>
      <c r="C5" s="17" t="inlineStr">
        <is>
          <t>القيمة</t>
        </is>
      </c>
      <c r="D5" s="17" t="inlineStr">
        <is>
          <t>نسبة العمولة</t>
        </is>
      </c>
      <c r="E5" s="17" t="inlineStr">
        <is>
          <t>العمولة</t>
        </is>
      </c>
      <c r="F5" s="17" t="inlineStr">
        <is>
          <t>حصة وسيط آخر</t>
        </is>
      </c>
      <c r="G5" s="17" t="inlineStr">
        <is>
          <t>صافي العمولة</t>
        </is>
      </c>
      <c r="H5" s="17" t="inlineStr">
        <is>
          <t>الوسيط</t>
        </is>
      </c>
      <c r="I5" s="17" t="inlineStr">
        <is>
          <t>المستوى</t>
        </is>
      </c>
      <c r="J5" s="17" t="inlineStr">
        <is>
          <t>نصيب الوسيط</t>
        </is>
      </c>
      <c r="K5" s="17" t="inlineStr">
        <is>
          <t>صافي الشركة</t>
        </is>
      </c>
    </row>
    <row r="6">
      <c r="A6" s="21" t="inlineStr">
        <is>
          <t>شقة 180 م - التجمع</t>
        </is>
      </c>
      <c r="B6" s="18" t="inlineStr">
        <is>
          <t>بيع</t>
        </is>
      </c>
      <c r="C6" s="22" t="n">
        <v>6500000</v>
      </c>
      <c r="D6" s="19" t="n">
        <v>0.025</v>
      </c>
      <c r="E6" s="23">
        <f>IF(A6="","",N(C6)*N(D6))</f>
        <v/>
      </c>
      <c r="F6" s="19" t="n">
        <v>0</v>
      </c>
      <c r="G6" s="23">
        <f>IF(E6="","",E6*(1-N(F6)))</f>
        <v/>
      </c>
      <c r="H6" s="21" t="inlineStr">
        <is>
          <t>أحمد سامي</t>
        </is>
      </c>
      <c r="I6" s="18" t="inlineStr">
        <is>
          <t>خبير</t>
        </is>
      </c>
      <c r="J6" s="23">
        <f>IF(G6="","",G6*IFERROR(VLOOKUP(I6,'المستويات'!$A$5:$B$7,2,0),0))</f>
        <v/>
      </c>
      <c r="K6" s="23">
        <f>IF(G6="","",G6-J6)</f>
        <v/>
      </c>
    </row>
    <row r="7">
      <c r="A7" s="21" t="inlineStr">
        <is>
          <t>فيلا - الشيخ زايد</t>
        </is>
      </c>
      <c r="B7" s="18" t="inlineStr">
        <is>
          <t>بيع</t>
        </is>
      </c>
      <c r="C7" s="22" t="n">
        <v>18000000</v>
      </c>
      <c r="D7" s="19" t="n">
        <v>0.02</v>
      </c>
      <c r="E7" s="23">
        <f>IF(A7="","",N(C7)*N(D7))</f>
        <v/>
      </c>
      <c r="F7" s="19" t="n">
        <v>0.5</v>
      </c>
      <c r="G7" s="23">
        <f>IF(E7="","",E7*(1-N(F7)))</f>
        <v/>
      </c>
      <c r="H7" s="21" t="inlineStr">
        <is>
          <t>رانيا عادل</t>
        </is>
      </c>
      <c r="I7" s="18" t="inlineStr">
        <is>
          <t>خبير</t>
        </is>
      </c>
      <c r="J7" s="23">
        <f>IF(G7="","",G7*IFERROR(VLOOKUP(I7,'المستويات'!$A$5:$B$7,2,0),0))</f>
        <v/>
      </c>
      <c r="K7" s="23">
        <f>IF(G7="","",G7-J7)</f>
        <v/>
      </c>
    </row>
    <row r="8">
      <c r="A8" s="21" t="inlineStr">
        <is>
          <t>محل تجاري - مدينة نصر</t>
        </is>
      </c>
      <c r="B8" s="18" t="inlineStr">
        <is>
          <t>إيجار</t>
        </is>
      </c>
      <c r="C8" s="22" t="n">
        <v>45000</v>
      </c>
      <c r="D8" s="19" t="n">
        <v>1</v>
      </c>
      <c r="E8" s="23">
        <f>IF(A8="","",N(C8)*N(D8))</f>
        <v/>
      </c>
      <c r="F8" s="19" t="n">
        <v>0</v>
      </c>
      <c r="G8" s="23">
        <f>IF(E8="","",E8*(1-N(F8)))</f>
        <v/>
      </c>
      <c r="H8" s="21" t="inlineStr">
        <is>
          <t>عمر خليل</t>
        </is>
      </c>
      <c r="I8" s="18" t="inlineStr">
        <is>
          <t>أول</t>
        </is>
      </c>
      <c r="J8" s="23">
        <f>IF(G8="","",G8*IFERROR(VLOOKUP(I8,'المستويات'!$A$5:$B$7,2,0),0))</f>
        <v/>
      </c>
      <c r="K8" s="23">
        <f>IF(G8="","",G8-J8)</f>
        <v/>
      </c>
    </row>
    <row r="9">
      <c r="A9" s="21" t="inlineStr">
        <is>
          <t>شقة 120 م - أكتوبر</t>
        </is>
      </c>
      <c r="B9" s="18" t="inlineStr">
        <is>
          <t>بيع</t>
        </is>
      </c>
      <c r="C9" s="22" t="n">
        <v>3200000</v>
      </c>
      <c r="D9" s="19" t="n">
        <v>0.025</v>
      </c>
      <c r="E9" s="23">
        <f>IF(A9="","",N(C9)*N(D9))</f>
        <v/>
      </c>
      <c r="F9" s="19" t="n">
        <v>0</v>
      </c>
      <c r="G9" s="23">
        <f>IF(E9="","",E9*(1-N(F9)))</f>
        <v/>
      </c>
      <c r="H9" s="21" t="inlineStr">
        <is>
          <t>نهى فاروق</t>
        </is>
      </c>
      <c r="I9" s="18" t="inlineStr">
        <is>
          <t>مبتدئ</t>
        </is>
      </c>
      <c r="J9" s="23">
        <f>IF(G9="","",G9*IFERROR(VLOOKUP(I9,'المستويات'!$A$5:$B$7,2,0),0))</f>
        <v/>
      </c>
      <c r="K9" s="23">
        <f>IF(G9="","",G9-J9)</f>
        <v/>
      </c>
    </row>
    <row r="10">
      <c r="A10" s="21" t="inlineStr">
        <is>
          <t>مكتب إداري - المعادي</t>
        </is>
      </c>
      <c r="B10" s="18" t="inlineStr">
        <is>
          <t>إيجار</t>
        </is>
      </c>
      <c r="C10" s="22" t="n">
        <v>28000</v>
      </c>
      <c r="D10" s="19" t="n">
        <v>1</v>
      </c>
      <c r="E10" s="23">
        <f>IF(A10="","",N(C10)*N(D10))</f>
        <v/>
      </c>
      <c r="F10" s="19" t="n">
        <v>0.5</v>
      </c>
      <c r="G10" s="23">
        <f>IF(E10="","",E10*(1-N(F10)))</f>
        <v/>
      </c>
      <c r="H10" s="21" t="inlineStr">
        <is>
          <t>عمر خليل</t>
        </is>
      </c>
      <c r="I10" s="18" t="inlineStr">
        <is>
          <t>أول</t>
        </is>
      </c>
      <c r="J10" s="23">
        <f>IF(G10="","",G10*IFERROR(VLOOKUP(I10,'المستويات'!$A$5:$B$7,2,0),0))</f>
        <v/>
      </c>
      <c r="K10" s="23">
        <f>IF(G10="","",G10-J10)</f>
        <v/>
      </c>
    </row>
    <row r="11">
      <c r="A11" s="21" t="inlineStr">
        <is>
          <t>دوبلكس - الشروق</t>
        </is>
      </c>
      <c r="B11" s="18" t="inlineStr">
        <is>
          <t>بيع</t>
        </is>
      </c>
      <c r="C11" s="22" t="n">
        <v>7400000</v>
      </c>
      <c r="D11" s="19" t="n">
        <v>0.025</v>
      </c>
      <c r="E11" s="23">
        <f>IF(A11="","",N(C11)*N(D11))</f>
        <v/>
      </c>
      <c r="F11" s="19" t="n">
        <v>0</v>
      </c>
      <c r="G11" s="23">
        <f>IF(E11="","",E11*(1-N(F11)))</f>
        <v/>
      </c>
      <c r="H11" s="21" t="inlineStr">
        <is>
          <t>أحمد سامي</t>
        </is>
      </c>
      <c r="I11" s="18" t="inlineStr">
        <is>
          <t>خبير</t>
        </is>
      </c>
      <c r="J11" s="23">
        <f>IF(G11="","",G11*IFERROR(VLOOKUP(I11,'المستويات'!$A$5:$B$7,2,0),0))</f>
        <v/>
      </c>
      <c r="K11" s="23">
        <f>IF(G11="","",G11-J11)</f>
        <v/>
      </c>
    </row>
    <row r="12">
      <c r="A12" s="21" t="n"/>
      <c r="B12" s="18" t="n"/>
      <c r="C12" s="22" t="n"/>
      <c r="D12" s="19" t="n"/>
      <c r="E12" s="23">
        <f>IF(A12="","",N(C12)*N(D12))</f>
        <v/>
      </c>
      <c r="F12" s="19" t="n"/>
      <c r="G12" s="23">
        <f>IF(E12="","",E12*(1-N(F12)))</f>
        <v/>
      </c>
      <c r="H12" s="21" t="n"/>
      <c r="I12" s="18" t="n"/>
      <c r="J12" s="23">
        <f>IF(G12="","",G12*IFERROR(VLOOKUP(I12,'المستويات'!$A$5:$B$7,2,0),0))</f>
        <v/>
      </c>
      <c r="K12" s="23">
        <f>IF(G12="","",G12-J12)</f>
        <v/>
      </c>
    </row>
    <row r="13">
      <c r="A13" s="21" t="n"/>
      <c r="B13" s="18" t="n"/>
      <c r="C13" s="22" t="n"/>
      <c r="D13" s="19" t="n"/>
      <c r="E13" s="23">
        <f>IF(A13="","",N(C13)*N(D13))</f>
        <v/>
      </c>
      <c r="F13" s="19" t="n"/>
      <c r="G13" s="23">
        <f>IF(E13="","",E13*(1-N(F13)))</f>
        <v/>
      </c>
      <c r="H13" s="21" t="n"/>
      <c r="I13" s="18" t="n"/>
      <c r="J13" s="23">
        <f>IF(G13="","",G13*IFERROR(VLOOKUP(I13,'المستويات'!$A$5:$B$7,2,0),0))</f>
        <v/>
      </c>
      <c r="K13" s="23">
        <f>IF(G13="","",G13-J13)</f>
        <v/>
      </c>
    </row>
    <row r="14">
      <c r="A14" s="21" t="n"/>
      <c r="B14" s="18" t="n"/>
      <c r="C14" s="22" t="n"/>
      <c r="D14" s="19" t="n"/>
      <c r="E14" s="23">
        <f>IF(A14="","",N(C14)*N(D14))</f>
        <v/>
      </c>
      <c r="F14" s="19" t="n"/>
      <c r="G14" s="23">
        <f>IF(E14="","",E14*(1-N(F14)))</f>
        <v/>
      </c>
      <c r="H14" s="21" t="n"/>
      <c r="I14" s="18" t="n"/>
      <c r="J14" s="23">
        <f>IF(G14="","",G14*IFERROR(VLOOKUP(I14,'المستويات'!$A$5:$B$7,2,0),0))</f>
        <v/>
      </c>
      <c r="K14" s="23">
        <f>IF(G14="","",G14-J14)</f>
        <v/>
      </c>
    </row>
    <row r="15">
      <c r="A15" s="21" t="n"/>
      <c r="B15" s="18" t="n"/>
      <c r="C15" s="22" t="n"/>
      <c r="D15" s="19" t="n"/>
      <c r="E15" s="23">
        <f>IF(A15="","",N(C15)*N(D15))</f>
        <v/>
      </c>
      <c r="F15" s="19" t="n"/>
      <c r="G15" s="23">
        <f>IF(E15="","",E15*(1-N(F15)))</f>
        <v/>
      </c>
      <c r="H15" s="21" t="n"/>
      <c r="I15" s="18" t="n"/>
      <c r="J15" s="23">
        <f>IF(G15="","",G15*IFERROR(VLOOKUP(I15,'المستويات'!$A$5:$B$7,2,0),0))</f>
        <v/>
      </c>
      <c r="K15" s="23">
        <f>IF(G15="","",G15-J15)</f>
        <v/>
      </c>
    </row>
    <row r="16">
      <c r="A16" s="21" t="n"/>
      <c r="B16" s="18" t="n"/>
      <c r="C16" s="22" t="n"/>
      <c r="D16" s="19" t="n"/>
      <c r="E16" s="23">
        <f>IF(A16="","",N(C16)*N(D16))</f>
        <v/>
      </c>
      <c r="F16" s="19" t="n"/>
      <c r="G16" s="23">
        <f>IF(E16="","",E16*(1-N(F16)))</f>
        <v/>
      </c>
      <c r="H16" s="21" t="n"/>
      <c r="I16" s="18" t="n"/>
      <c r="J16" s="23">
        <f>IF(G16="","",G16*IFERROR(VLOOKUP(I16,'المستويات'!$A$5:$B$7,2,0),0))</f>
        <v/>
      </c>
      <c r="K16" s="23">
        <f>IF(G16="","",G16-J16)</f>
        <v/>
      </c>
    </row>
    <row r="17">
      <c r="A17" s="21" t="n"/>
      <c r="B17" s="18" t="n"/>
      <c r="C17" s="22" t="n"/>
      <c r="D17" s="19" t="n"/>
      <c r="E17" s="23">
        <f>IF(A17="","",N(C17)*N(D17))</f>
        <v/>
      </c>
      <c r="F17" s="19" t="n"/>
      <c r="G17" s="23">
        <f>IF(E17="","",E17*(1-N(F17)))</f>
        <v/>
      </c>
      <c r="H17" s="21" t="n"/>
      <c r="I17" s="18" t="n"/>
      <c r="J17" s="23">
        <f>IF(G17="","",G17*IFERROR(VLOOKUP(I17,'المستويات'!$A$5:$B$7,2,0),0))</f>
        <v/>
      </c>
      <c r="K17" s="23">
        <f>IF(G17="","",G17-J17)</f>
        <v/>
      </c>
    </row>
    <row r="18">
      <c r="A18" s="21" t="n"/>
      <c r="B18" s="18" t="n"/>
      <c r="C18" s="22" t="n"/>
      <c r="D18" s="19" t="n"/>
      <c r="E18" s="23">
        <f>IF(A18="","",N(C18)*N(D18))</f>
        <v/>
      </c>
      <c r="F18" s="19" t="n"/>
      <c r="G18" s="23">
        <f>IF(E18="","",E18*(1-N(F18)))</f>
        <v/>
      </c>
      <c r="H18" s="21" t="n"/>
      <c r="I18" s="18" t="n"/>
      <c r="J18" s="23">
        <f>IF(G18="","",G18*IFERROR(VLOOKUP(I18,'المستويات'!$A$5:$B$7,2,0),0))</f>
        <v/>
      </c>
      <c r="K18" s="23">
        <f>IF(G18="","",G18-J18)</f>
        <v/>
      </c>
    </row>
    <row r="19">
      <c r="A19" s="21" t="n"/>
      <c r="B19" s="18" t="n"/>
      <c r="C19" s="22" t="n"/>
      <c r="D19" s="19" t="n"/>
      <c r="E19" s="23">
        <f>IF(A19="","",N(C19)*N(D19))</f>
        <v/>
      </c>
      <c r="F19" s="19" t="n"/>
      <c r="G19" s="23">
        <f>IF(E19="","",E19*(1-N(F19)))</f>
        <v/>
      </c>
      <c r="H19" s="21" t="n"/>
      <c r="I19" s="18" t="n"/>
      <c r="J19" s="23">
        <f>IF(G19="","",G19*IFERROR(VLOOKUP(I19,'المستويات'!$A$5:$B$7,2,0),0))</f>
        <v/>
      </c>
      <c r="K19" s="23">
        <f>IF(G19="","",G19-J19)</f>
        <v/>
      </c>
    </row>
    <row r="20">
      <c r="A20" s="21" t="n"/>
      <c r="B20" s="18" t="n"/>
      <c r="C20" s="22" t="n"/>
      <c r="D20" s="19" t="n"/>
      <c r="E20" s="23">
        <f>IF(A20="","",N(C20)*N(D20))</f>
        <v/>
      </c>
      <c r="F20" s="19" t="n"/>
      <c r="G20" s="23">
        <f>IF(E20="","",E20*(1-N(F20)))</f>
        <v/>
      </c>
      <c r="H20" s="21" t="n"/>
      <c r="I20" s="18" t="n"/>
      <c r="J20" s="23">
        <f>IF(G20="","",G20*IFERROR(VLOOKUP(I20,'المستويات'!$A$5:$B$7,2,0),0))</f>
        <v/>
      </c>
      <c r="K20" s="23">
        <f>IF(G20="","",G20-J20)</f>
        <v/>
      </c>
    </row>
    <row r="21">
      <c r="A21" s="21" t="n"/>
      <c r="B21" s="18" t="n"/>
      <c r="C21" s="22" t="n"/>
      <c r="D21" s="19" t="n"/>
      <c r="E21" s="23">
        <f>IF(A21="","",N(C21)*N(D21))</f>
        <v/>
      </c>
      <c r="F21" s="19" t="n"/>
      <c r="G21" s="23">
        <f>IF(E21="","",E21*(1-N(F21)))</f>
        <v/>
      </c>
      <c r="H21" s="21" t="n"/>
      <c r="I21" s="18" t="n"/>
      <c r="J21" s="23">
        <f>IF(G21="","",G21*IFERROR(VLOOKUP(I21,'المستويات'!$A$5:$B$7,2,0),0))</f>
        <v/>
      </c>
      <c r="K21" s="23">
        <f>IF(G21="","",G21-J21)</f>
        <v/>
      </c>
    </row>
    <row r="22">
      <c r="A22" s="21" t="n"/>
      <c r="B22" s="18" t="n"/>
      <c r="C22" s="22" t="n"/>
      <c r="D22" s="19" t="n"/>
      <c r="E22" s="23">
        <f>IF(A22="","",N(C22)*N(D22))</f>
        <v/>
      </c>
      <c r="F22" s="19" t="n"/>
      <c r="G22" s="23">
        <f>IF(E22="","",E22*(1-N(F22)))</f>
        <v/>
      </c>
      <c r="H22" s="21" t="n"/>
      <c r="I22" s="18" t="n"/>
      <c r="J22" s="23">
        <f>IF(G22="","",G22*IFERROR(VLOOKUP(I22,'المستويات'!$A$5:$B$7,2,0),0))</f>
        <v/>
      </c>
      <c r="K22" s="23">
        <f>IF(G22="","",G22-J22)</f>
        <v/>
      </c>
    </row>
    <row r="23">
      <c r="A23" s="21" t="n"/>
      <c r="B23" s="18" t="n"/>
      <c r="C23" s="22" t="n"/>
      <c r="D23" s="19" t="n"/>
      <c r="E23" s="23">
        <f>IF(A23="","",N(C23)*N(D23))</f>
        <v/>
      </c>
      <c r="F23" s="19" t="n"/>
      <c r="G23" s="23">
        <f>IF(E23="","",E23*(1-N(F23)))</f>
        <v/>
      </c>
      <c r="H23" s="21" t="n"/>
      <c r="I23" s="18" t="n"/>
      <c r="J23" s="23">
        <f>IF(G23="","",G23*IFERROR(VLOOKUP(I23,'المستويات'!$A$5:$B$7,2,0),0))</f>
        <v/>
      </c>
      <c r="K23" s="23">
        <f>IF(G23="","",G23-J23)</f>
        <v/>
      </c>
    </row>
    <row r="24">
      <c r="A24" s="21" t="n"/>
      <c r="B24" s="18" t="n"/>
      <c r="C24" s="22" t="n"/>
      <c r="D24" s="19" t="n"/>
      <c r="E24" s="23">
        <f>IF(A24="","",N(C24)*N(D24))</f>
        <v/>
      </c>
      <c r="F24" s="19" t="n"/>
      <c r="G24" s="23">
        <f>IF(E24="","",E24*(1-N(F24)))</f>
        <v/>
      </c>
      <c r="H24" s="21" t="n"/>
      <c r="I24" s="18" t="n"/>
      <c r="J24" s="23">
        <f>IF(G24="","",G24*IFERROR(VLOOKUP(I24,'المستويات'!$A$5:$B$7,2,0),0))</f>
        <v/>
      </c>
      <c r="K24" s="23">
        <f>IF(G24="","",G24-J24)</f>
        <v/>
      </c>
    </row>
    <row r="25">
      <c r="A25" s="21" t="n"/>
      <c r="B25" s="18" t="n"/>
      <c r="C25" s="22" t="n"/>
      <c r="D25" s="19" t="n"/>
      <c r="E25" s="23">
        <f>IF(A25="","",N(C25)*N(D25))</f>
        <v/>
      </c>
      <c r="F25" s="19" t="n"/>
      <c r="G25" s="23">
        <f>IF(E25="","",E25*(1-N(F25)))</f>
        <v/>
      </c>
      <c r="H25" s="21" t="n"/>
      <c r="I25" s="18" t="n"/>
      <c r="J25" s="23">
        <f>IF(G25="","",G25*IFERROR(VLOOKUP(I25,'المستويات'!$A$5:$B$7,2,0),0))</f>
        <v/>
      </c>
      <c r="K25" s="23">
        <f>IF(G25="","",G25-J25)</f>
        <v/>
      </c>
    </row>
    <row r="26">
      <c r="A26" s="21" t="n"/>
      <c r="B26" s="18" t="n"/>
      <c r="C26" s="22" t="n"/>
      <c r="D26" s="19" t="n"/>
      <c r="E26" s="23">
        <f>IF(A26="","",N(C26)*N(D26))</f>
        <v/>
      </c>
      <c r="F26" s="19" t="n"/>
      <c r="G26" s="23">
        <f>IF(E26="","",E26*(1-N(F26)))</f>
        <v/>
      </c>
      <c r="H26" s="21" t="n"/>
      <c r="I26" s="18" t="n"/>
      <c r="J26" s="23">
        <f>IF(G26="","",G26*IFERROR(VLOOKUP(I26,'المستويات'!$A$5:$B$7,2,0),0))</f>
        <v/>
      </c>
      <c r="K26" s="23">
        <f>IF(G26="","",G26-J26)</f>
        <v/>
      </c>
    </row>
    <row r="27">
      <c r="A27" s="21" t="n"/>
      <c r="B27" s="18" t="n"/>
      <c r="C27" s="22" t="n"/>
      <c r="D27" s="19" t="n"/>
      <c r="E27" s="23">
        <f>IF(A27="","",N(C27)*N(D27))</f>
        <v/>
      </c>
      <c r="F27" s="19" t="n"/>
      <c r="G27" s="23">
        <f>IF(E27="","",E27*(1-N(F27)))</f>
        <v/>
      </c>
      <c r="H27" s="21" t="n"/>
      <c r="I27" s="18" t="n"/>
      <c r="J27" s="23">
        <f>IF(G27="","",G27*IFERROR(VLOOKUP(I27,'المستويات'!$A$5:$B$7,2,0),0))</f>
        <v/>
      </c>
      <c r="K27" s="23">
        <f>IF(G27="","",G27-J27)</f>
        <v/>
      </c>
    </row>
    <row r="28">
      <c r="A28" s="21" t="n"/>
      <c r="B28" s="18" t="n"/>
      <c r="C28" s="22" t="n"/>
      <c r="D28" s="19" t="n"/>
      <c r="E28" s="23">
        <f>IF(A28="","",N(C28)*N(D28))</f>
        <v/>
      </c>
      <c r="F28" s="19" t="n"/>
      <c r="G28" s="23">
        <f>IF(E28="","",E28*(1-N(F28)))</f>
        <v/>
      </c>
      <c r="H28" s="21" t="n"/>
      <c r="I28" s="18" t="n"/>
      <c r="J28" s="23">
        <f>IF(G28="","",G28*IFERROR(VLOOKUP(I28,'المستويات'!$A$5:$B$7,2,0),0))</f>
        <v/>
      </c>
      <c r="K28" s="23">
        <f>IF(G28="","",G28-J28)</f>
        <v/>
      </c>
    </row>
    <row r="29">
      <c r="A29" s="21" t="n"/>
      <c r="B29" s="18" t="n"/>
      <c r="C29" s="22" t="n"/>
      <c r="D29" s="19" t="n"/>
      <c r="E29" s="23">
        <f>IF(A29="","",N(C29)*N(D29))</f>
        <v/>
      </c>
      <c r="F29" s="19" t="n"/>
      <c r="G29" s="23">
        <f>IF(E29="","",E29*(1-N(F29)))</f>
        <v/>
      </c>
      <c r="H29" s="21" t="n"/>
      <c r="I29" s="18" t="n"/>
      <c r="J29" s="23">
        <f>IF(G29="","",G29*IFERROR(VLOOKUP(I29,'المستويات'!$A$5:$B$7,2,0),0))</f>
        <v/>
      </c>
      <c r="K29" s="23">
        <f>IF(G29="","",G29-J29)</f>
        <v/>
      </c>
    </row>
    <row r="30">
      <c r="A30" s="21" t="n"/>
      <c r="B30" s="18" t="n"/>
      <c r="C30" s="22" t="n"/>
      <c r="D30" s="19" t="n"/>
      <c r="E30" s="23">
        <f>IF(A30="","",N(C30)*N(D30))</f>
        <v/>
      </c>
      <c r="F30" s="19" t="n"/>
      <c r="G30" s="23">
        <f>IF(E30="","",E30*(1-N(F30)))</f>
        <v/>
      </c>
      <c r="H30" s="21" t="n"/>
      <c r="I30" s="18" t="n"/>
      <c r="J30" s="23">
        <f>IF(G30="","",G30*IFERROR(VLOOKUP(I30,'المستويات'!$A$5:$B$7,2,0),0))</f>
        <v/>
      </c>
      <c r="K30" s="23">
        <f>IF(G30="","",G30-J30)</f>
        <v/>
      </c>
    </row>
    <row r="31">
      <c r="A31" s="21" t="n"/>
      <c r="B31" s="18" t="n"/>
      <c r="C31" s="22" t="n"/>
      <c r="D31" s="19" t="n"/>
      <c r="E31" s="23">
        <f>IF(A31="","",N(C31)*N(D31))</f>
        <v/>
      </c>
      <c r="F31" s="19" t="n"/>
      <c r="G31" s="23">
        <f>IF(E31="","",E31*(1-N(F31)))</f>
        <v/>
      </c>
      <c r="H31" s="21" t="n"/>
      <c r="I31" s="18" t="n"/>
      <c r="J31" s="23">
        <f>IF(G31="","",G31*IFERROR(VLOOKUP(I31,'المستويات'!$A$5:$B$7,2,0),0))</f>
        <v/>
      </c>
      <c r="K31" s="23">
        <f>IF(G31="","",G31-J31)</f>
        <v/>
      </c>
    </row>
    <row r="32">
      <c r="A32" s="21" t="n"/>
      <c r="B32" s="18" t="n"/>
      <c r="C32" s="22" t="n"/>
      <c r="D32" s="19" t="n"/>
      <c r="E32" s="23">
        <f>IF(A32="","",N(C32)*N(D32))</f>
        <v/>
      </c>
      <c r="F32" s="19" t="n"/>
      <c r="G32" s="23">
        <f>IF(E32="","",E32*(1-N(F32)))</f>
        <v/>
      </c>
      <c r="H32" s="21" t="n"/>
      <c r="I32" s="18" t="n"/>
      <c r="J32" s="23">
        <f>IF(G32="","",G32*IFERROR(VLOOKUP(I32,'المستويات'!$A$5:$B$7,2,0),0))</f>
        <v/>
      </c>
      <c r="K32" s="23">
        <f>IF(G32="","",G32-J32)</f>
        <v/>
      </c>
    </row>
    <row r="33">
      <c r="A33" s="21" t="n"/>
      <c r="B33" s="18" t="n"/>
      <c r="C33" s="22" t="n"/>
      <c r="D33" s="19" t="n"/>
      <c r="E33" s="23">
        <f>IF(A33="","",N(C33)*N(D33))</f>
        <v/>
      </c>
      <c r="F33" s="19" t="n"/>
      <c r="G33" s="23">
        <f>IF(E33="","",E33*(1-N(F33)))</f>
        <v/>
      </c>
      <c r="H33" s="21" t="n"/>
      <c r="I33" s="18" t="n"/>
      <c r="J33" s="23">
        <f>IF(G33="","",G33*IFERROR(VLOOKUP(I33,'المستويات'!$A$5:$B$7,2,0),0))</f>
        <v/>
      </c>
      <c r="K33" s="23">
        <f>IF(G33="","",G33-J33)</f>
        <v/>
      </c>
    </row>
    <row r="34">
      <c r="A34" s="21" t="n"/>
      <c r="B34" s="18" t="n"/>
      <c r="C34" s="22" t="n"/>
      <c r="D34" s="19" t="n"/>
      <c r="E34" s="23">
        <f>IF(A34="","",N(C34)*N(D34))</f>
        <v/>
      </c>
      <c r="F34" s="19" t="n"/>
      <c r="G34" s="23">
        <f>IF(E34="","",E34*(1-N(F34)))</f>
        <v/>
      </c>
      <c r="H34" s="21" t="n"/>
      <c r="I34" s="18" t="n"/>
      <c r="J34" s="23">
        <f>IF(G34="","",G34*IFERROR(VLOOKUP(I34,'المستويات'!$A$5:$B$7,2,0),0))</f>
        <v/>
      </c>
      <c r="K34" s="23">
        <f>IF(G34="","",G34-J34)</f>
        <v/>
      </c>
    </row>
    <row r="35">
      <c r="A35" s="21" t="n"/>
      <c r="B35" s="18" t="n"/>
      <c r="C35" s="22" t="n"/>
      <c r="D35" s="19" t="n"/>
      <c r="E35" s="23">
        <f>IF(A35="","",N(C35)*N(D35))</f>
        <v/>
      </c>
      <c r="F35" s="19" t="n"/>
      <c r="G35" s="23">
        <f>IF(E35="","",E35*(1-N(F35)))</f>
        <v/>
      </c>
      <c r="H35" s="21" t="n"/>
      <c r="I35" s="18" t="n"/>
      <c r="J35" s="23">
        <f>IF(G35="","",G35*IFERROR(VLOOKUP(I35,'المستويات'!$A$5:$B$7,2,0),0))</f>
        <v/>
      </c>
      <c r="K35" s="23">
        <f>IF(G35="","",G35-J35)</f>
        <v/>
      </c>
    </row>
    <row r="36">
      <c r="A36" s="21" t="n"/>
      <c r="B36" s="18" t="n"/>
      <c r="C36" s="22" t="n"/>
      <c r="D36" s="19" t="n"/>
      <c r="E36" s="23">
        <f>IF(A36="","",N(C36)*N(D36))</f>
        <v/>
      </c>
      <c r="F36" s="19" t="n"/>
      <c r="G36" s="23">
        <f>IF(E36="","",E36*(1-N(F36)))</f>
        <v/>
      </c>
      <c r="H36" s="21" t="n"/>
      <c r="I36" s="18" t="n"/>
      <c r="J36" s="23">
        <f>IF(G36="","",G36*IFERROR(VLOOKUP(I36,'المستويات'!$A$5:$B$7,2,0),0))</f>
        <v/>
      </c>
      <c r="K36" s="23">
        <f>IF(G36="","",G36-J36)</f>
        <v/>
      </c>
    </row>
    <row r="37">
      <c r="A37" s="21" t="n"/>
      <c r="B37" s="18" t="n"/>
      <c r="C37" s="22" t="n"/>
      <c r="D37" s="19" t="n"/>
      <c r="E37" s="23">
        <f>IF(A37="","",N(C37)*N(D37))</f>
        <v/>
      </c>
      <c r="F37" s="19" t="n"/>
      <c r="G37" s="23">
        <f>IF(E37="","",E37*(1-N(F37)))</f>
        <v/>
      </c>
      <c r="H37" s="21" t="n"/>
      <c r="I37" s="18" t="n"/>
      <c r="J37" s="23">
        <f>IF(G37="","",G37*IFERROR(VLOOKUP(I37,'المستويات'!$A$5:$B$7,2,0),0))</f>
        <v/>
      </c>
      <c r="K37" s="23">
        <f>IF(G37="","",G37-J37)</f>
        <v/>
      </c>
    </row>
    <row r="38">
      <c r="A38" s="21" t="n"/>
      <c r="B38" s="18" t="n"/>
      <c r="C38" s="22" t="n"/>
      <c r="D38" s="19" t="n"/>
      <c r="E38" s="23">
        <f>IF(A38="","",N(C38)*N(D38))</f>
        <v/>
      </c>
      <c r="F38" s="19" t="n"/>
      <c r="G38" s="23">
        <f>IF(E38="","",E38*(1-N(F38)))</f>
        <v/>
      </c>
      <c r="H38" s="21" t="n"/>
      <c r="I38" s="18" t="n"/>
      <c r="J38" s="23">
        <f>IF(G38="","",G38*IFERROR(VLOOKUP(I38,'المستويات'!$A$5:$B$7,2,0),0))</f>
        <v/>
      </c>
      <c r="K38" s="23">
        <f>IF(G38="","",G38-J38)</f>
        <v/>
      </c>
    </row>
    <row r="39">
      <c r="A39" s="21" t="n"/>
      <c r="B39" s="18" t="n"/>
      <c r="C39" s="22" t="n"/>
      <c r="D39" s="19" t="n"/>
      <c r="E39" s="23">
        <f>IF(A39="","",N(C39)*N(D39))</f>
        <v/>
      </c>
      <c r="F39" s="19" t="n"/>
      <c r="G39" s="23">
        <f>IF(E39="","",E39*(1-N(F39)))</f>
        <v/>
      </c>
      <c r="H39" s="21" t="n"/>
      <c r="I39" s="18" t="n"/>
      <c r="J39" s="23">
        <f>IF(G39="","",G39*IFERROR(VLOOKUP(I39,'المستويات'!$A$5:$B$7,2,0),0))</f>
        <v/>
      </c>
      <c r="K39" s="23">
        <f>IF(G39="","",G39-J39)</f>
        <v/>
      </c>
    </row>
    <row r="40">
      <c r="A40" s="21" t="n"/>
      <c r="B40" s="18" t="n"/>
      <c r="C40" s="22" t="n"/>
      <c r="D40" s="19" t="n"/>
      <c r="E40" s="23">
        <f>IF(A40="","",N(C40)*N(D40))</f>
        <v/>
      </c>
      <c r="F40" s="19" t="n"/>
      <c r="G40" s="23">
        <f>IF(E40="","",E40*(1-N(F40)))</f>
        <v/>
      </c>
      <c r="H40" s="21" t="n"/>
      <c r="I40" s="18" t="n"/>
      <c r="J40" s="23">
        <f>IF(G40="","",G40*IFERROR(VLOOKUP(I40,'المستويات'!$A$5:$B$7,2,0),0))</f>
        <v/>
      </c>
      <c r="K40" s="23">
        <f>IF(G40="","",G40-J40)</f>
        <v/>
      </c>
    </row>
    <row r="41">
      <c r="A41" s="21" t="n"/>
      <c r="B41" s="18" t="n"/>
      <c r="C41" s="22" t="n"/>
      <c r="D41" s="19" t="n"/>
      <c r="E41" s="23">
        <f>IF(A41="","",N(C41)*N(D41))</f>
        <v/>
      </c>
      <c r="F41" s="19" t="n"/>
      <c r="G41" s="23">
        <f>IF(E41="","",E41*(1-N(F41)))</f>
        <v/>
      </c>
      <c r="H41" s="21" t="n"/>
      <c r="I41" s="18" t="n"/>
      <c r="J41" s="23">
        <f>IF(G41="","",G41*IFERROR(VLOOKUP(I41,'المستويات'!$A$5:$B$7,2,0),0))</f>
        <v/>
      </c>
      <c r="K41" s="23">
        <f>IF(G41="","",G41-J41)</f>
        <v/>
      </c>
    </row>
    <row r="42">
      <c r="A42" s="21" t="n"/>
      <c r="B42" s="18" t="n"/>
      <c r="C42" s="22" t="n"/>
      <c r="D42" s="19" t="n"/>
      <c r="E42" s="23">
        <f>IF(A42="","",N(C42)*N(D42))</f>
        <v/>
      </c>
      <c r="F42" s="19" t="n"/>
      <c r="G42" s="23">
        <f>IF(E42="","",E42*(1-N(F42)))</f>
        <v/>
      </c>
      <c r="H42" s="21" t="n"/>
      <c r="I42" s="18" t="n"/>
      <c r="J42" s="23">
        <f>IF(G42="","",G42*IFERROR(VLOOKUP(I42,'المستويات'!$A$5:$B$7,2,0),0))</f>
        <v/>
      </c>
      <c r="K42" s="23">
        <f>IF(G42="","",G42-J42)</f>
        <v/>
      </c>
    </row>
    <row r="43">
      <c r="A43" s="21" t="n"/>
      <c r="B43" s="18" t="n"/>
      <c r="C43" s="22" t="n"/>
      <c r="D43" s="19" t="n"/>
      <c r="E43" s="23">
        <f>IF(A43="","",N(C43)*N(D43))</f>
        <v/>
      </c>
      <c r="F43" s="19" t="n"/>
      <c r="G43" s="23">
        <f>IF(E43="","",E43*(1-N(F43)))</f>
        <v/>
      </c>
      <c r="H43" s="21" t="n"/>
      <c r="I43" s="18" t="n"/>
      <c r="J43" s="23">
        <f>IF(G43="","",G43*IFERROR(VLOOKUP(I43,'المستويات'!$A$5:$B$7,2,0),0))</f>
        <v/>
      </c>
      <c r="K43" s="23">
        <f>IF(G43="","",G43-J43)</f>
        <v/>
      </c>
    </row>
    <row r="44">
      <c r="A44" s="21" t="n"/>
      <c r="B44" s="18" t="n"/>
      <c r="C44" s="22" t="n"/>
      <c r="D44" s="19" t="n"/>
      <c r="E44" s="23">
        <f>IF(A44="","",N(C44)*N(D44))</f>
        <v/>
      </c>
      <c r="F44" s="19" t="n"/>
      <c r="G44" s="23">
        <f>IF(E44="","",E44*(1-N(F44)))</f>
        <v/>
      </c>
      <c r="H44" s="21" t="n"/>
      <c r="I44" s="18" t="n"/>
      <c r="J44" s="23">
        <f>IF(G44="","",G44*IFERROR(VLOOKUP(I44,'المستويات'!$A$5:$B$7,2,0),0))</f>
        <v/>
      </c>
      <c r="K44" s="23">
        <f>IF(G44="","",G44-J44)</f>
        <v/>
      </c>
    </row>
    <row r="45">
      <c r="A45" s="21" t="n"/>
      <c r="B45" s="18" t="n"/>
      <c r="C45" s="22" t="n"/>
      <c r="D45" s="19" t="n"/>
      <c r="E45" s="23">
        <f>IF(A45="","",N(C45)*N(D45))</f>
        <v/>
      </c>
      <c r="F45" s="19" t="n"/>
      <c r="G45" s="23">
        <f>IF(E45="","",E45*(1-N(F45)))</f>
        <v/>
      </c>
      <c r="H45" s="21" t="n"/>
      <c r="I45" s="18" t="n"/>
      <c r="J45" s="23">
        <f>IF(G45="","",G45*IFERROR(VLOOKUP(I45,'المستويات'!$A$5:$B$7,2,0),0))</f>
        <v/>
      </c>
      <c r="K45" s="23">
        <f>IF(G45="","",G45-J45)</f>
        <v/>
      </c>
    </row>
    <row r="46">
      <c r="A46" s="21" t="n"/>
      <c r="B46" s="18" t="n"/>
      <c r="C46" s="22" t="n"/>
      <c r="D46" s="19" t="n"/>
      <c r="E46" s="23">
        <f>IF(A46="","",N(C46)*N(D46))</f>
        <v/>
      </c>
      <c r="F46" s="19" t="n"/>
      <c r="G46" s="23">
        <f>IF(E46="","",E46*(1-N(F46)))</f>
        <v/>
      </c>
      <c r="H46" s="21" t="n"/>
      <c r="I46" s="18" t="n"/>
      <c r="J46" s="23">
        <f>IF(G46="","",G46*IFERROR(VLOOKUP(I46,'المستويات'!$A$5:$B$7,2,0),0))</f>
        <v/>
      </c>
      <c r="K46" s="23">
        <f>IF(G46="","",G46-J46)</f>
        <v/>
      </c>
    </row>
    <row r="47">
      <c r="A47" s="21" t="n"/>
      <c r="B47" s="18" t="n"/>
      <c r="C47" s="22" t="n"/>
      <c r="D47" s="19" t="n"/>
      <c r="E47" s="23">
        <f>IF(A47="","",N(C47)*N(D47))</f>
        <v/>
      </c>
      <c r="F47" s="19" t="n"/>
      <c r="G47" s="23">
        <f>IF(E47="","",E47*(1-N(F47)))</f>
        <v/>
      </c>
      <c r="H47" s="21" t="n"/>
      <c r="I47" s="18" t="n"/>
      <c r="J47" s="23">
        <f>IF(G47="","",G47*IFERROR(VLOOKUP(I47,'المستويات'!$A$5:$B$7,2,0),0))</f>
        <v/>
      </c>
      <c r="K47" s="23">
        <f>IF(G47="","",G47-J47)</f>
        <v/>
      </c>
    </row>
    <row r="48">
      <c r="A48" s="21" t="n"/>
      <c r="B48" s="18" t="n"/>
      <c r="C48" s="22" t="n"/>
      <c r="D48" s="19" t="n"/>
      <c r="E48" s="23">
        <f>IF(A48="","",N(C48)*N(D48))</f>
        <v/>
      </c>
      <c r="F48" s="19" t="n"/>
      <c r="G48" s="23">
        <f>IF(E48="","",E48*(1-N(F48)))</f>
        <v/>
      </c>
      <c r="H48" s="21" t="n"/>
      <c r="I48" s="18" t="n"/>
      <c r="J48" s="23">
        <f>IF(G48="","",G48*IFERROR(VLOOKUP(I48,'المستويات'!$A$5:$B$7,2,0),0))</f>
        <v/>
      </c>
      <c r="K48" s="23">
        <f>IF(G48="","",G48-J48)</f>
        <v/>
      </c>
    </row>
    <row r="49">
      <c r="A49" s="21" t="n"/>
      <c r="B49" s="18" t="n"/>
      <c r="C49" s="22" t="n"/>
      <c r="D49" s="19" t="n"/>
      <c r="E49" s="23">
        <f>IF(A49="","",N(C49)*N(D49))</f>
        <v/>
      </c>
      <c r="F49" s="19" t="n"/>
      <c r="G49" s="23">
        <f>IF(E49="","",E49*(1-N(F49)))</f>
        <v/>
      </c>
      <c r="H49" s="21" t="n"/>
      <c r="I49" s="18" t="n"/>
      <c r="J49" s="23">
        <f>IF(G49="","",G49*IFERROR(VLOOKUP(I49,'المستويات'!$A$5:$B$7,2,0),0))</f>
        <v/>
      </c>
      <c r="K49" s="23">
        <f>IF(G49="","",G49-J49)</f>
        <v/>
      </c>
    </row>
    <row r="50">
      <c r="A50" s="21" t="n"/>
      <c r="B50" s="18" t="n"/>
      <c r="C50" s="22" t="n"/>
      <c r="D50" s="19" t="n"/>
      <c r="E50" s="23">
        <f>IF(A50="","",N(C50)*N(D50))</f>
        <v/>
      </c>
      <c r="F50" s="19" t="n"/>
      <c r="G50" s="23">
        <f>IF(E50="","",E50*(1-N(F50)))</f>
        <v/>
      </c>
      <c r="H50" s="21" t="n"/>
      <c r="I50" s="18" t="n"/>
      <c r="J50" s="23">
        <f>IF(G50="","",G50*IFERROR(VLOOKUP(I50,'المستويات'!$A$5:$B$7,2,0),0))</f>
        <v/>
      </c>
      <c r="K50" s="23">
        <f>IF(G50="","",G50-J50)</f>
        <v/>
      </c>
    </row>
    <row r="51">
      <c r="A51" s="21" t="n"/>
      <c r="B51" s="18" t="n"/>
      <c r="C51" s="22" t="n"/>
      <c r="D51" s="19" t="n"/>
      <c r="E51" s="23">
        <f>IF(A51="","",N(C51)*N(D51))</f>
        <v/>
      </c>
      <c r="F51" s="19" t="n"/>
      <c r="G51" s="23">
        <f>IF(E51="","",E51*(1-N(F51)))</f>
        <v/>
      </c>
      <c r="H51" s="21" t="n"/>
      <c r="I51" s="18" t="n"/>
      <c r="J51" s="23">
        <f>IF(G51="","",G51*IFERROR(VLOOKUP(I51,'المستويات'!$A$5:$B$7,2,0),0))</f>
        <v/>
      </c>
      <c r="K51" s="23">
        <f>IF(G51="","",G51-J51)</f>
        <v/>
      </c>
    </row>
    <row r="52">
      <c r="A52" s="21" t="n"/>
      <c r="B52" s="18" t="n"/>
      <c r="C52" s="22" t="n"/>
      <c r="D52" s="19" t="n"/>
      <c r="E52" s="23">
        <f>IF(A52="","",N(C52)*N(D52))</f>
        <v/>
      </c>
      <c r="F52" s="19" t="n"/>
      <c r="G52" s="23">
        <f>IF(E52="","",E52*(1-N(F52)))</f>
        <v/>
      </c>
      <c r="H52" s="21" t="n"/>
      <c r="I52" s="18" t="n"/>
      <c r="J52" s="23">
        <f>IF(G52="","",G52*IFERROR(VLOOKUP(I52,'المستويات'!$A$5:$B$7,2,0),0))</f>
        <v/>
      </c>
      <c r="K52" s="23">
        <f>IF(G52="","",G52-J52)</f>
        <v/>
      </c>
    </row>
    <row r="53">
      <c r="A53" s="21" t="n"/>
      <c r="B53" s="18" t="n"/>
      <c r="C53" s="22" t="n"/>
      <c r="D53" s="19" t="n"/>
      <c r="E53" s="23">
        <f>IF(A53="","",N(C53)*N(D53))</f>
        <v/>
      </c>
      <c r="F53" s="19" t="n"/>
      <c r="G53" s="23">
        <f>IF(E53="","",E53*(1-N(F53)))</f>
        <v/>
      </c>
      <c r="H53" s="21" t="n"/>
      <c r="I53" s="18" t="n"/>
      <c r="J53" s="23">
        <f>IF(G53="","",G53*IFERROR(VLOOKUP(I53,'المستويات'!$A$5:$B$7,2,0),0))</f>
        <v/>
      </c>
      <c r="K53" s="23">
        <f>IF(G53="","",G53-J53)</f>
        <v/>
      </c>
    </row>
    <row r="54">
      <c r="A54" s="21" t="n"/>
      <c r="B54" s="18" t="n"/>
      <c r="C54" s="22" t="n"/>
      <c r="D54" s="19" t="n"/>
      <c r="E54" s="23">
        <f>IF(A54="","",N(C54)*N(D54))</f>
        <v/>
      </c>
      <c r="F54" s="19" t="n"/>
      <c r="G54" s="23">
        <f>IF(E54="","",E54*(1-N(F54)))</f>
        <v/>
      </c>
      <c r="H54" s="21" t="n"/>
      <c r="I54" s="18" t="n"/>
      <c r="J54" s="23">
        <f>IF(G54="","",G54*IFERROR(VLOOKUP(I54,'المستويات'!$A$5:$B$7,2,0),0))</f>
        <v/>
      </c>
      <c r="K54" s="23">
        <f>IF(G54="","",G54-J54)</f>
        <v/>
      </c>
    </row>
    <row r="55">
      <c r="A55" s="21" t="n"/>
      <c r="B55" s="18" t="n"/>
      <c r="C55" s="22" t="n"/>
      <c r="D55" s="19" t="n"/>
      <c r="E55" s="23">
        <f>IF(A55="","",N(C55)*N(D55))</f>
        <v/>
      </c>
      <c r="F55" s="19" t="n"/>
      <c r="G55" s="23">
        <f>IF(E55="","",E55*(1-N(F55)))</f>
        <v/>
      </c>
      <c r="H55" s="21" t="n"/>
      <c r="I55" s="18" t="n"/>
      <c r="J55" s="23">
        <f>IF(G55="","",G55*IFERROR(VLOOKUP(I55,'المستويات'!$A$5:$B$7,2,0),0))</f>
        <v/>
      </c>
      <c r="K55" s="23">
        <f>IF(G55="","",G55-J55)</f>
        <v/>
      </c>
    </row>
    <row r="56">
      <c r="A56" s="24" t="inlineStr">
        <is>
          <t>الإجمالي</t>
        </is>
      </c>
      <c r="B56" s="25" t="n"/>
      <c r="C56" s="25" t="n"/>
      <c r="D56" s="25" t="n"/>
      <c r="E56" s="26">
        <f>SUM(E6:E55)</f>
        <v/>
      </c>
      <c r="F56" s="25" t="n"/>
      <c r="G56" s="26">
        <f>SUM(G6:G55)</f>
        <v/>
      </c>
      <c r="H56" s="25" t="n"/>
      <c r="I56" s="25" t="n"/>
      <c r="J56" s="26">
        <f>SUM(J6:J55)</f>
        <v/>
      </c>
      <c r="K56" s="26">
        <f>SUM(K6:K55)</f>
        <v/>
      </c>
    </row>
    <row r="58" ht="30" customHeight="1">
      <c r="A58" s="17" t="inlineStr">
        <is>
          <t>الوسيط</t>
        </is>
      </c>
      <c r="B58" s="17" t="inlineStr">
        <is>
          <t>عدد الصفقات</t>
        </is>
      </c>
      <c r="C58" s="17" t="inlineStr">
        <is>
          <t>نصيب الوسيط</t>
        </is>
      </c>
    </row>
    <row r="59">
      <c r="A59" s="21" t="inlineStr">
        <is>
          <t>أحمد سامي</t>
        </is>
      </c>
      <c r="B59" s="23">
        <f>COUNTIF($H$6:$H$55,A59)</f>
        <v/>
      </c>
      <c r="C59" s="23">
        <f>SUMIF($H$6:$H$55,A59,$J$6:$J$55)</f>
        <v/>
      </c>
    </row>
    <row r="60">
      <c r="A60" s="21" t="inlineStr">
        <is>
          <t>رانيا عادل</t>
        </is>
      </c>
      <c r="B60" s="23">
        <f>COUNTIF($H$6:$H$55,A60)</f>
        <v/>
      </c>
      <c r="C60" s="23">
        <f>SUMIF($H$6:$H$55,A60,$J$6:$J$55)</f>
        <v/>
      </c>
    </row>
    <row r="61">
      <c r="A61" s="21" t="inlineStr">
        <is>
          <t>عمر خليل</t>
        </is>
      </c>
      <c r="B61" s="23">
        <f>COUNTIF($H$6:$H$55,A61)</f>
        <v/>
      </c>
      <c r="C61" s="23">
        <f>SUMIF($H$6:$H$55,A61,$J$6:$J$55)</f>
        <v/>
      </c>
    </row>
    <row r="62">
      <c r="A62" s="21" t="inlineStr">
        <is>
          <t>نهى فاروق</t>
        </is>
      </c>
      <c r="B62" s="23">
        <f>COUNTIF($H$6:$H$55,A62)</f>
        <v/>
      </c>
      <c r="C62" s="23">
        <f>SUMIF($H$6:$H$55,A62,$J$6:$J$55)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2:K2"/>
    <mergeCell ref="A1:K1"/>
  </mergeCells>
  <dataValidations count="2">
    <dataValidation sqref="B6:B55" showDropDown="0" showInputMessage="0" showErrorMessage="0" allowBlank="1" type="list">
      <formula1>"بيع,إيجار"</formula1>
    </dataValidation>
    <dataValidation sqref="I6:I55" showDropDown="0" showInputMessage="0" showErrorMessage="0" allowBlank="1" type="list">
      <formula1>"مبتدئ,أول,خبير"</formula1>
    </dataValidation>
  </dataValidation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2026-10-29T11:11:36Z</dcterms:created>
  <dcterms:modified xmlns:dcterms="http://purl.org/dc/terms/" xmlns:xsi="http://www.w3.org/2001/XMLSchema-instance" xsi:type="dcterms:W3CDTF">2026-10-29T11:11:36Z</dcterms:modified>
</cp:coreProperties>
</file>