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خطة" sheetId="3" state="visible" r:id="rId3"/>
  </sheets>
  <definedNames>
    <definedName name="_xlnm.Print_Area" localSheetId="2">'الخطة'!$A$1:$K$40</definedName>
  </definedNames>
  <calcPr calcId="124519" fullCalcOnLoad="1"/>
</workbook>
</file>

<file path=xl/styles.xml><?xml version="1.0" encoding="utf-8"?>
<styleSheet xmlns="http://schemas.openxmlformats.org/spreadsheetml/2006/main">
  <numFmts count="3">
    <numFmt numFmtId="164" formatCode="#,##0.00;[Red]-#,##0.00"/>
    <numFmt numFmtId="165" formatCode="#,##0;[Red]-#,##0"/>
    <numFmt numFmtId="166"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165" fontId="10" fillId="4" borderId="2" applyAlignment="1" applyProtection="1" pivotButton="0" quotePrefix="0" xfId="0">
      <alignment horizontal="center" vertical="center"/>
      <protection locked="0" hidden="0"/>
    </xf>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166" fontId="10" fillId="0" borderId="2" applyAlignment="1" pivotButton="0" quotePrefix="0" xfId="0">
      <alignment horizontal="center" vertical="center"/>
    </xf>
    <xf numFmtId="0" fontId="16" fillId="5" borderId="6" applyAlignment="1" pivotButton="0" quotePrefix="0" xfId="0">
      <alignment horizontal="right" vertical="center" wrapText="1"/>
    </xf>
    <xf numFmtId="165" fontId="16" fillId="5" borderId="6" applyAlignment="1" pivotButton="0" quotePrefix="0" xfId="0">
      <alignment horizontal="center" vertical="center"/>
    </xf>
    <xf numFmtId="0" fontId="16" fillId="5" borderId="6" pivotButton="0" quotePrefix="0" xfId="0"/>
    <xf numFmtId="164" fontId="16" fillId="5" borderId="6" applyAlignment="1" pivotButton="0" quotePrefix="0" xfId="0">
      <alignment horizontal="center" vertical="center"/>
    </xf>
    <xf numFmtId="166" fontId="16" fillId="5" borderId="6" applyAlignment="1" pivotButton="0" quotePrefix="0" xfId="0">
      <alignment horizontal="center" vertical="center"/>
    </xf>
    <xf numFmtId="165" fontId="15" fillId="3" borderId="2" applyAlignment="1" pivotButton="0" quotePrefix="0" xfId="0">
      <alignment horizontal="center" vertical="center"/>
    </xf>
    <xf numFmtId="0" fontId="10" fillId="0" borderId="2" applyAlignment="1" pivotButton="0" quotePrefix="0" xfId="0">
      <alignment horizontal="right" vertical="center" wrapText="1"/>
    </xf>
  </cellXfs>
  <cellStyles count="1">
    <cellStyle name="Normal" xfId="0" builtinId="0" hidden="0"/>
  </cellStyles>
  <dxfs count="1">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المساهمة اليومية لكل منتج</a:t>
            </a:r>
          </a:p>
        </rich>
      </tx>
    </title>
    <plotArea>
      <barChart>
        <barDir val="bar"/>
        <grouping val="clustered"/>
        <ser>
          <idx val="0"/>
          <order val="0"/>
          <tx>
            <strRef>
              <f>'الخطة'!J5</f>
            </strRef>
          </tx>
          <spPr>
            <a:solidFill xmlns:a="http://schemas.openxmlformats.org/drawingml/2006/main">
              <a:srgbClr val="14213D"/>
            </a:solidFill>
            <a:ln xmlns:a="http://schemas.openxmlformats.org/drawingml/2006/main">
              <a:solidFill>
                <a:srgbClr val="14213D"/>
              </a:solidFill>
              <a:prstDash val="solid"/>
            </a:ln>
          </spPr>
          <cat>
            <numRef>
              <f>'الخطة'!$A$6:$A$11</f>
            </numRef>
          </cat>
          <val>
            <numRef>
              <f>'الخطة'!$J$6:$J$11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4</col>
      <colOff>0</colOff>
      <row>23</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خطة الإنتاج اليومي وتكلفة وربحية المخبز</t>
        </is>
      </c>
    </row>
    <row r="2" ht="4" customHeight="1">
      <c r="A2" s="9" t="n"/>
    </row>
    <row r="4" ht="22" customHeight="1">
      <c r="B4" s="10" t="inlineStr">
        <is>
          <t>فكرة القالب</t>
        </is>
      </c>
    </row>
    <row r="5" ht="50" customHeight="1">
      <c r="A5" s="11" t="inlineStr">
        <is>
          <t>•</t>
        </is>
      </c>
      <c r="B5" s="12" t="inlineStr">
        <is>
          <t>للمخابز الأفرنجي ومحلات الحلويات: لكل منتج الكمية اليومية وجرامات الدقيق للقطعة وتكلفة باقي الخامات والتغليف وسعر البيع، فيحسب الدقيق المطلوب يوميًا وتكلفة القطعة والإيراد وهامش المساهمة، ثم صافي الربح اليومي والشهري بعد المصروفات الثابتة وعدد أجولة الدقيق للشهر.</t>
        </is>
      </c>
    </row>
    <row r="6" ht="22" customHeight="1">
      <c r="B6" s="10" t="inlineStr">
        <is>
          <t>خطوات الاستخدام</t>
        </is>
      </c>
    </row>
    <row r="7" ht="34" customHeight="1">
      <c r="A7" s="11" t="inlineStr">
        <is>
          <t>•</t>
        </is>
      </c>
      <c r="B7" s="12" t="inlineStr">
        <is>
          <t>اكتب سعر كيلو الدقيق وعدد أيام العمل في الشهر والمصروفات الثابتة اليومية (أجور، كهرباء وغاز، إيجار)، ثم لكل منتج البيانات المذكورة.</t>
        </is>
      </c>
    </row>
    <row r="8" ht="22" customHeight="1">
      <c r="B8" s="10" t="inlineStr">
        <is>
          <t>ملاحظات</t>
        </is>
      </c>
    </row>
    <row r="9" ht="34" customHeight="1">
      <c r="A9" s="11" t="inlineStr">
        <is>
          <t>•</t>
        </is>
      </c>
      <c r="B9" s="12" t="inlineStr">
        <is>
          <t>تكلفة باقي الخامات تشمل الزبدة والسكر والخميرة والبيض لكل قطعة. راجع الأسعار مع كل تغير في سعر الدقيق؛ وراقب المنتجات ذات الهامش الضعيف.</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K27"/>
  <sheetViews>
    <sheetView showGridLines="0" rightToLeft="1" workbookViewId="0">
      <selection activeCell="A1" sqref="A1"/>
    </sheetView>
  </sheetViews>
  <sheetFormatPr baseColWidth="8" defaultRowHeight="15"/>
  <cols>
    <col width="24" customWidth="1" min="1" max="1"/>
    <col width="10" customWidth="1" min="2" max="2"/>
    <col width="10" customWidth="1" min="3" max="3"/>
    <col width="11" customWidth="1" min="4" max="4"/>
    <col width="9" customWidth="1" min="5" max="5"/>
    <col width="9" customWidth="1" min="6" max="6"/>
    <col width="10" customWidth="1" min="7" max="7"/>
    <col width="10" customWidth="1" min="8" max="8"/>
    <col width="11" customWidth="1" min="9" max="9"/>
    <col width="11" customWidth="1" min="10" max="10"/>
    <col width="9" customWidth="1" min="11" max="11"/>
  </cols>
  <sheetData>
    <row r="1" ht="30" customHeight="1">
      <c r="A1" s="15" t="inlineStr">
        <is>
          <t>خطة الإنتاج اليومي للمخبز</t>
        </is>
      </c>
      <c r="B1" s="16" t="n"/>
      <c r="C1" s="16" t="n"/>
      <c r="D1" s="16" t="n"/>
      <c r="E1" s="16" t="n"/>
      <c r="F1" s="16" t="n"/>
      <c r="G1" s="16" t="n"/>
      <c r="H1" s="16" t="n"/>
      <c r="I1" s="16" t="n"/>
      <c r="J1" s="16" t="n"/>
      <c r="K1" s="16" t="n"/>
    </row>
    <row r="2" ht="30" customHeight="1">
      <c r="A2" s="17" t="inlineStr">
        <is>
          <t>الخلايا الصفراء للإدخال.</t>
        </is>
      </c>
    </row>
    <row r="3">
      <c r="A3" s="18" t="inlineStr">
        <is>
          <t>سعر كيلو الدقيق</t>
        </is>
      </c>
      <c r="B3" s="19" t="n">
        <v>22</v>
      </c>
      <c r="C3" s="18" t="inlineStr">
        <is>
          <t>أيام العمل شهريًا</t>
        </is>
      </c>
      <c r="D3" s="20" t="n"/>
      <c r="E3" s="21" t="n">
        <v>26</v>
      </c>
      <c r="G3" s="18" t="inlineStr">
        <is>
          <t>مصروفات ثابتة يومية</t>
        </is>
      </c>
      <c r="H3" s="20" t="n"/>
      <c r="I3" s="21" t="n">
        <v>11000</v>
      </c>
    </row>
    <row r="5" ht="44" customHeight="1">
      <c r="A5" s="22" t="inlineStr">
        <is>
          <t>المنتج</t>
        </is>
      </c>
      <c r="B5" s="22" t="inlineStr">
        <is>
          <t>الكمية اليومية</t>
        </is>
      </c>
      <c r="C5" s="22" t="inlineStr">
        <is>
          <t>دقيق القطعة (جم)</t>
        </is>
      </c>
      <c r="D5" s="22" t="inlineStr">
        <is>
          <t>خامات أخرى للقطعة</t>
        </is>
      </c>
      <c r="E5" s="22" t="inlineStr">
        <is>
          <t>تغليف للقطعة</t>
        </is>
      </c>
      <c r="F5" s="22" t="inlineStr">
        <is>
          <t>سعر البيع</t>
        </is>
      </c>
      <c r="G5" s="22" t="inlineStr">
        <is>
          <t>الدقيق (كجم)</t>
        </is>
      </c>
      <c r="H5" s="22" t="inlineStr">
        <is>
          <t>تكلفة القطعة</t>
        </is>
      </c>
      <c r="I5" s="22" t="inlineStr">
        <is>
          <t>الإيراد اليومي</t>
        </is>
      </c>
      <c r="J5" s="22" t="inlineStr">
        <is>
          <t>المساهمة اليومية</t>
        </is>
      </c>
      <c r="K5" s="22" t="inlineStr">
        <is>
          <t>الهامش</t>
        </is>
      </c>
    </row>
    <row r="6">
      <c r="A6" s="23" t="inlineStr">
        <is>
          <t>عيش فينو</t>
        </is>
      </c>
      <c r="B6" s="21" t="n">
        <v>3000</v>
      </c>
      <c r="C6" s="21" t="n">
        <v>60</v>
      </c>
      <c r="D6" s="19" t="n">
        <v>0.4</v>
      </c>
      <c r="E6" s="19" t="n">
        <v>0.05</v>
      </c>
      <c r="F6" s="19" t="n">
        <v>2.5</v>
      </c>
      <c r="G6" s="24">
        <f>IF(A6="","",N(B6)*N(C6)/1000)</f>
        <v/>
      </c>
      <c r="H6" s="24">
        <f>IF(A6="","",N(C6)/1000*$B$3+N(D6)+N(E6))</f>
        <v/>
      </c>
      <c r="I6" s="25">
        <f>IF(A6="","",N(B6)*N(F6))</f>
        <v/>
      </c>
      <c r="J6" s="25">
        <f>IF(A6="","",I6-N(B6)*H6)</f>
        <v/>
      </c>
      <c r="K6" s="26">
        <f>IF(OR(A6="",N(I6)=0),"",J6/I6)</f>
        <v/>
      </c>
    </row>
    <row r="7">
      <c r="A7" s="23" t="inlineStr">
        <is>
          <t>كرواسون زبدة</t>
        </is>
      </c>
      <c r="B7" s="21" t="n">
        <v>400</v>
      </c>
      <c r="C7" s="21" t="n">
        <v>50</v>
      </c>
      <c r="D7" s="19" t="n">
        <v>3.2</v>
      </c>
      <c r="E7" s="19" t="n">
        <v>0.3</v>
      </c>
      <c r="F7" s="19" t="n">
        <v>9</v>
      </c>
      <c r="G7" s="24">
        <f>IF(A7="","",N(B7)*N(C7)/1000)</f>
        <v/>
      </c>
      <c r="H7" s="24">
        <f>IF(A7="","",N(C7)/1000*$B$3+N(D7)+N(E7))</f>
        <v/>
      </c>
      <c r="I7" s="25">
        <f>IF(A7="","",N(B7)*N(F7))</f>
        <v/>
      </c>
      <c r="J7" s="25">
        <f>IF(A7="","",I7-N(B7)*H7)</f>
        <v/>
      </c>
      <c r="K7" s="26">
        <f>IF(OR(A7="",N(I7)=0),"",J7/I7)</f>
        <v/>
      </c>
    </row>
    <row r="8">
      <c r="A8" s="23" t="inlineStr">
        <is>
          <t>كيك شرائح</t>
        </is>
      </c>
      <c r="B8" s="21" t="n">
        <v>300</v>
      </c>
      <c r="C8" s="21" t="n">
        <v>40</v>
      </c>
      <c r="D8" s="19" t="n">
        <v>2.5</v>
      </c>
      <c r="E8" s="19" t="n">
        <v>0.4</v>
      </c>
      <c r="F8" s="19" t="n">
        <v>7</v>
      </c>
      <c r="G8" s="24">
        <f>IF(A8="","",N(B8)*N(C8)/1000)</f>
        <v/>
      </c>
      <c r="H8" s="24">
        <f>IF(A8="","",N(C8)/1000*$B$3+N(D8)+N(E8))</f>
        <v/>
      </c>
      <c r="I8" s="25">
        <f>IF(A8="","",N(B8)*N(F8))</f>
        <v/>
      </c>
      <c r="J8" s="25">
        <f>IF(A8="","",I8-N(B8)*H8)</f>
        <v/>
      </c>
      <c r="K8" s="26">
        <f>IF(OR(A8="",N(I8)=0),"",J8/I8)</f>
        <v/>
      </c>
    </row>
    <row r="9">
      <c r="A9" s="23" t="inlineStr">
        <is>
          <t>بقسماط (كيس 500 جم)</t>
        </is>
      </c>
      <c r="B9" s="21" t="n">
        <v>150</v>
      </c>
      <c r="C9" s="21" t="n">
        <v>450</v>
      </c>
      <c r="D9" s="19" t="n">
        <v>6</v>
      </c>
      <c r="E9" s="19" t="n">
        <v>1.5</v>
      </c>
      <c r="F9" s="19" t="n">
        <v>35</v>
      </c>
      <c r="G9" s="24">
        <f>IF(A9="","",N(B9)*N(C9)/1000)</f>
        <v/>
      </c>
      <c r="H9" s="24">
        <f>IF(A9="","",N(C9)/1000*$B$3+N(D9)+N(E9))</f>
        <v/>
      </c>
      <c r="I9" s="25">
        <f>IF(A9="","",N(B9)*N(F9))</f>
        <v/>
      </c>
      <c r="J9" s="25">
        <f>IF(A9="","",I9-N(B9)*H9)</f>
        <v/>
      </c>
      <c r="K9" s="26">
        <f>IF(OR(A9="",N(I9)=0),"",J9/I9)</f>
        <v/>
      </c>
    </row>
    <row r="10">
      <c r="A10" s="23" t="inlineStr">
        <is>
          <t>بيتي فور (كيلو)</t>
        </is>
      </c>
      <c r="B10" s="21" t="n">
        <v>60</v>
      </c>
      <c r="C10" s="21" t="n">
        <v>500</v>
      </c>
      <c r="D10" s="19" t="n">
        <v>45</v>
      </c>
      <c r="E10" s="19" t="n">
        <v>5</v>
      </c>
      <c r="F10" s="19" t="n">
        <v>180</v>
      </c>
      <c r="G10" s="24">
        <f>IF(A10="","",N(B10)*N(C10)/1000)</f>
        <v/>
      </c>
      <c r="H10" s="24">
        <f>IF(A10="","",N(C10)/1000*$B$3+N(D10)+N(E10))</f>
        <v/>
      </c>
      <c r="I10" s="25">
        <f>IF(A10="","",N(B10)*N(F10))</f>
        <v/>
      </c>
      <c r="J10" s="25">
        <f>IF(A10="","",I10-N(B10)*H10)</f>
        <v/>
      </c>
      <c r="K10" s="26">
        <f>IF(OR(A10="",N(I10)=0),"",J10/I10)</f>
        <v/>
      </c>
    </row>
    <row r="11">
      <c r="A11" s="23" t="inlineStr">
        <is>
          <t>توست أبيض (رغيف كبير)</t>
        </is>
      </c>
      <c r="B11" s="21" t="n">
        <v>500</v>
      </c>
      <c r="C11" s="21" t="n">
        <v>350</v>
      </c>
      <c r="D11" s="19" t="n">
        <v>3</v>
      </c>
      <c r="E11" s="19" t="n">
        <v>1</v>
      </c>
      <c r="F11" s="19" t="n">
        <v>22</v>
      </c>
      <c r="G11" s="24">
        <f>IF(A11="","",N(B11)*N(C11)/1000)</f>
        <v/>
      </c>
      <c r="H11" s="24">
        <f>IF(A11="","",N(C11)/1000*$B$3+N(D11)+N(E11))</f>
        <v/>
      </c>
      <c r="I11" s="25">
        <f>IF(A11="","",N(B11)*N(F11))</f>
        <v/>
      </c>
      <c r="J11" s="25">
        <f>IF(A11="","",I11-N(B11)*H11)</f>
        <v/>
      </c>
      <c r="K11" s="26">
        <f>IF(OR(A11="",N(I11)=0),"",J11/I11)</f>
        <v/>
      </c>
    </row>
    <row r="12">
      <c r="A12" s="23" t="n"/>
      <c r="B12" s="21" t="n"/>
      <c r="C12" s="21" t="n"/>
      <c r="D12" s="19" t="n"/>
      <c r="E12" s="19" t="n"/>
      <c r="F12" s="19" t="n"/>
      <c r="G12" s="24">
        <f>IF(A12="","",N(B12)*N(C12)/1000)</f>
        <v/>
      </c>
      <c r="H12" s="24">
        <f>IF(A12="","",N(C12)/1000*$B$3+N(D12)+N(E12))</f>
        <v/>
      </c>
      <c r="I12" s="25">
        <f>IF(A12="","",N(B12)*N(F12))</f>
        <v/>
      </c>
      <c r="J12" s="25">
        <f>IF(A12="","",I12-N(B12)*H12)</f>
        <v/>
      </c>
      <c r="K12" s="26">
        <f>IF(OR(A12="",N(I12)=0),"",J12/I12)</f>
        <v/>
      </c>
    </row>
    <row r="13">
      <c r="A13" s="23" t="n"/>
      <c r="B13" s="21" t="n"/>
      <c r="C13" s="21" t="n"/>
      <c r="D13" s="19" t="n"/>
      <c r="E13" s="19" t="n"/>
      <c r="F13" s="19" t="n"/>
      <c r="G13" s="24">
        <f>IF(A13="","",N(B13)*N(C13)/1000)</f>
        <v/>
      </c>
      <c r="H13" s="24">
        <f>IF(A13="","",N(C13)/1000*$B$3+N(D13)+N(E13))</f>
        <v/>
      </c>
      <c r="I13" s="25">
        <f>IF(A13="","",N(B13)*N(F13))</f>
        <v/>
      </c>
      <c r="J13" s="25">
        <f>IF(A13="","",I13-N(B13)*H13)</f>
        <v/>
      </c>
      <c r="K13" s="26">
        <f>IF(OR(A13="",N(I13)=0),"",J13/I13)</f>
        <v/>
      </c>
    </row>
    <row r="14">
      <c r="A14" s="23" t="n"/>
      <c r="B14" s="21" t="n"/>
      <c r="C14" s="21" t="n"/>
      <c r="D14" s="19" t="n"/>
      <c r="E14" s="19" t="n"/>
      <c r="F14" s="19" t="n"/>
      <c r="G14" s="24">
        <f>IF(A14="","",N(B14)*N(C14)/1000)</f>
        <v/>
      </c>
      <c r="H14" s="24">
        <f>IF(A14="","",N(C14)/1000*$B$3+N(D14)+N(E14))</f>
        <v/>
      </c>
      <c r="I14" s="25">
        <f>IF(A14="","",N(B14)*N(F14))</f>
        <v/>
      </c>
      <c r="J14" s="25">
        <f>IF(A14="","",I14-N(B14)*H14)</f>
        <v/>
      </c>
      <c r="K14" s="26">
        <f>IF(OR(A14="",N(I14)=0),"",J14/I14)</f>
        <v/>
      </c>
    </row>
    <row r="15">
      <c r="A15" s="23" t="n"/>
      <c r="B15" s="21" t="n"/>
      <c r="C15" s="21" t="n"/>
      <c r="D15" s="19" t="n"/>
      <c r="E15" s="19" t="n"/>
      <c r="F15" s="19" t="n"/>
      <c r="G15" s="24">
        <f>IF(A15="","",N(B15)*N(C15)/1000)</f>
        <v/>
      </c>
      <c r="H15" s="24">
        <f>IF(A15="","",N(C15)/1000*$B$3+N(D15)+N(E15))</f>
        <v/>
      </c>
      <c r="I15" s="25">
        <f>IF(A15="","",N(B15)*N(F15))</f>
        <v/>
      </c>
      <c r="J15" s="25">
        <f>IF(A15="","",I15-N(B15)*H15)</f>
        <v/>
      </c>
      <c r="K15" s="26">
        <f>IF(OR(A15="",N(I15)=0),"",J15/I15)</f>
        <v/>
      </c>
    </row>
    <row r="16">
      <c r="A16" s="23" t="n"/>
      <c r="B16" s="21" t="n"/>
      <c r="C16" s="21" t="n"/>
      <c r="D16" s="19" t="n"/>
      <c r="E16" s="19" t="n"/>
      <c r="F16" s="19" t="n"/>
      <c r="G16" s="24">
        <f>IF(A16="","",N(B16)*N(C16)/1000)</f>
        <v/>
      </c>
      <c r="H16" s="24">
        <f>IF(A16="","",N(C16)/1000*$B$3+N(D16)+N(E16))</f>
        <v/>
      </c>
      <c r="I16" s="25">
        <f>IF(A16="","",N(B16)*N(F16))</f>
        <v/>
      </c>
      <c r="J16" s="25">
        <f>IF(A16="","",I16-N(B16)*H16)</f>
        <v/>
      </c>
      <c r="K16" s="26">
        <f>IF(OR(A16="",N(I16)=0),"",J16/I16)</f>
        <v/>
      </c>
    </row>
    <row r="17">
      <c r="A17" s="23" t="n"/>
      <c r="B17" s="21" t="n"/>
      <c r="C17" s="21" t="n"/>
      <c r="D17" s="19" t="n"/>
      <c r="E17" s="19" t="n"/>
      <c r="F17" s="19" t="n"/>
      <c r="G17" s="24">
        <f>IF(A17="","",N(B17)*N(C17)/1000)</f>
        <v/>
      </c>
      <c r="H17" s="24">
        <f>IF(A17="","",N(C17)/1000*$B$3+N(D17)+N(E17))</f>
        <v/>
      </c>
      <c r="I17" s="25">
        <f>IF(A17="","",N(B17)*N(F17))</f>
        <v/>
      </c>
      <c r="J17" s="25">
        <f>IF(A17="","",I17-N(B17)*H17)</f>
        <v/>
      </c>
      <c r="K17" s="26">
        <f>IF(OR(A17="",N(I17)=0),"",J17/I17)</f>
        <v/>
      </c>
    </row>
    <row r="18">
      <c r="A18" s="23" t="n"/>
      <c r="B18" s="21" t="n"/>
      <c r="C18" s="21" t="n"/>
      <c r="D18" s="19" t="n"/>
      <c r="E18" s="19" t="n"/>
      <c r="F18" s="19" t="n"/>
      <c r="G18" s="24">
        <f>IF(A18="","",N(B18)*N(C18)/1000)</f>
        <v/>
      </c>
      <c r="H18" s="24">
        <f>IF(A18="","",N(C18)/1000*$B$3+N(D18)+N(E18))</f>
        <v/>
      </c>
      <c r="I18" s="25">
        <f>IF(A18="","",N(B18)*N(F18))</f>
        <v/>
      </c>
      <c r="J18" s="25">
        <f>IF(A18="","",I18-N(B18)*H18)</f>
        <v/>
      </c>
      <c r="K18" s="26">
        <f>IF(OR(A18="",N(I18)=0),"",J18/I18)</f>
        <v/>
      </c>
    </row>
    <row r="19">
      <c r="A19" s="23" t="n"/>
      <c r="B19" s="21" t="n"/>
      <c r="C19" s="21" t="n"/>
      <c r="D19" s="19" t="n"/>
      <c r="E19" s="19" t="n"/>
      <c r="F19" s="19" t="n"/>
      <c r="G19" s="24">
        <f>IF(A19="","",N(B19)*N(C19)/1000)</f>
        <v/>
      </c>
      <c r="H19" s="24">
        <f>IF(A19="","",N(C19)/1000*$B$3+N(D19)+N(E19))</f>
        <v/>
      </c>
      <c r="I19" s="25">
        <f>IF(A19="","",N(B19)*N(F19))</f>
        <v/>
      </c>
      <c r="J19" s="25">
        <f>IF(A19="","",I19-N(B19)*H19)</f>
        <v/>
      </c>
      <c r="K19" s="26">
        <f>IF(OR(A19="",N(I19)=0),"",J19/I19)</f>
        <v/>
      </c>
    </row>
    <row r="20">
      <c r="A20" s="23" t="n"/>
      <c r="B20" s="21" t="n"/>
      <c r="C20" s="21" t="n"/>
      <c r="D20" s="19" t="n"/>
      <c r="E20" s="19" t="n"/>
      <c r="F20" s="19" t="n"/>
      <c r="G20" s="24">
        <f>IF(A20="","",N(B20)*N(C20)/1000)</f>
        <v/>
      </c>
      <c r="H20" s="24">
        <f>IF(A20="","",N(C20)/1000*$B$3+N(D20)+N(E20))</f>
        <v/>
      </c>
      <c r="I20" s="25">
        <f>IF(A20="","",N(B20)*N(F20))</f>
        <v/>
      </c>
      <c r="J20" s="25">
        <f>IF(A20="","",I20-N(B20)*H20)</f>
        <v/>
      </c>
      <c r="K20" s="26">
        <f>IF(OR(A20="",N(I20)=0),"",J20/I20)</f>
        <v/>
      </c>
    </row>
    <row r="21">
      <c r="A21" s="23" t="n"/>
      <c r="B21" s="21" t="n"/>
      <c r="C21" s="21" t="n"/>
      <c r="D21" s="19" t="n"/>
      <c r="E21" s="19" t="n"/>
      <c r="F21" s="19" t="n"/>
      <c r="G21" s="24">
        <f>IF(A21="","",N(B21)*N(C21)/1000)</f>
        <v/>
      </c>
      <c r="H21" s="24">
        <f>IF(A21="","",N(C21)/1000*$B$3+N(D21)+N(E21))</f>
        <v/>
      </c>
      <c r="I21" s="25">
        <f>IF(A21="","",N(B21)*N(F21))</f>
        <v/>
      </c>
      <c r="J21" s="25">
        <f>IF(A21="","",I21-N(B21)*H21)</f>
        <v/>
      </c>
      <c r="K21" s="26">
        <f>IF(OR(A21="",N(I21)=0),"",J21/I21)</f>
        <v/>
      </c>
    </row>
    <row r="22">
      <c r="A22" s="27" t="inlineStr">
        <is>
          <t>الإجمالي</t>
        </is>
      </c>
      <c r="B22" s="28">
        <f>SUM(B6:B21)</f>
        <v/>
      </c>
      <c r="C22" s="29" t="n"/>
      <c r="D22" s="29" t="n"/>
      <c r="E22" s="29" t="n"/>
      <c r="F22" s="29" t="n"/>
      <c r="G22" s="30">
        <f>SUM(G6:G21)</f>
        <v/>
      </c>
      <c r="H22" s="29" t="n"/>
      <c r="I22" s="28">
        <f>SUM(I6:I21)</f>
        <v/>
      </c>
      <c r="J22" s="28">
        <f>SUM(J6:J21)</f>
        <v/>
      </c>
      <c r="K22" s="31">
        <f>IF(I22=0,"",J22/I22)</f>
        <v/>
      </c>
    </row>
    <row r="24">
      <c r="A24" s="18" t="inlineStr">
        <is>
          <t>صافي الربح اليومي</t>
        </is>
      </c>
      <c r="B24" s="20" t="n"/>
      <c r="C24" s="32">
        <f>J22-I3</f>
        <v/>
      </c>
    </row>
    <row r="25">
      <c r="A25" s="18" t="inlineStr">
        <is>
          <t>صافي الربح الشهري</t>
        </is>
      </c>
      <c r="B25" s="20" t="n"/>
      <c r="C25" s="32">
        <f>C24*E3</f>
        <v/>
      </c>
    </row>
    <row r="26">
      <c r="A26" s="33" t="inlineStr">
        <is>
          <t>دقيق الشهر (أجولة 50 كجم)</t>
        </is>
      </c>
      <c r="B26" s="20" t="n"/>
      <c r="C26" s="24">
        <f>G22*E3/50</f>
        <v/>
      </c>
    </row>
    <row r="27">
      <c r="A27" s="33" t="inlineStr">
        <is>
          <t>هامش صافي الربح</t>
        </is>
      </c>
      <c r="B27" s="20" t="n"/>
      <c r="C27" s="26">
        <f>IF(I22=0,"",C24/I22)</f>
        <v/>
      </c>
    </row>
  </sheetData>
  <sheetProtection selectLockedCells="0" selectUnlockedCells="0" sheet="1" objects="0" insertRows="1" insertHyperlinks="1" autoFilter="0" scenarios="0" formatColumns="0" deleteColumns="1" insertColumns="1" pivotTables="1" deleteRows="1" formatCells="0" formatRows="0" sort="0"/>
  <mergeCells count="8">
    <mergeCell ref="A26:B26"/>
    <mergeCell ref="A24:B24"/>
    <mergeCell ref="A25:B25"/>
    <mergeCell ref="A2:K2"/>
    <mergeCell ref="A27:B27"/>
    <mergeCell ref="C3:D3"/>
    <mergeCell ref="A1:K1"/>
    <mergeCell ref="G3:H3"/>
  </mergeCells>
  <conditionalFormatting sqref="K6:K21">
    <cfRule type="cellIs" priority="1" operator="lessThan" dxfId="0">
      <formula>0.25</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2026-10-30T03:00:48Z</dcterms:created>
  <dcterms:modified xmlns:dcterms="http://purl.org/dc/terms/" xmlns:xsi="http://www.w3.org/2001/XMLSchema-instance" xsi:type="dcterms:W3CDTF">2026-10-30T03:00:48Z</dcterms:modified>
</cp:coreProperties>
</file>