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أسعار" sheetId="3" state="visible" r:id="rId3"/>
    <sheet xmlns:r="http://schemas.openxmlformats.org/officeDocument/2006/relationships" name="الأوامر" sheetId="4" state="visible" r:id="rId4"/>
  </sheets>
  <definedNames>
    <definedName name="_xlnm.Print_Area" localSheetId="3">'الأوامر'!$A$1:$L$62</definedName>
  </definedNames>
  <calcPr calcId="124519" fullCalcOnLoad="1"/>
</workbook>
</file>

<file path=xl/styles.xml><?xml version="1.0" encoding="utf-8"?>
<styleSheet xmlns="http://schemas.openxmlformats.org/spreadsheetml/2006/main">
  <numFmts count="3">
    <numFmt numFmtId="164" formatCode="#,##0;[Red]-#,##0"/>
    <numFmt numFmtId="165" formatCode="#,##0.00;[Red]-#,##0.00"/>
    <numFmt numFmtId="166"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31">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5"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0"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166" fontId="10" fillId="0" borderId="2" applyAlignment="1" pivotButton="0" quotePrefix="0" xfId="0">
      <alignment horizontal="center" vertical="center"/>
    </xf>
    <xf numFmtId="0" fontId="16" fillId="5" borderId="3" pivotButton="0" quotePrefix="0" xfId="0"/>
    <xf numFmtId="0" fontId="16" fillId="5" borderId="3" applyAlignment="1" pivotButton="0" quotePrefix="0" xfId="0">
      <alignment horizontal="right" vertical="center" wrapText="1"/>
    </xf>
    <xf numFmtId="164" fontId="16" fillId="5" borderId="3" applyAlignment="1" pivotButton="0" quotePrefix="0" xfId="0">
      <alignment horizontal="center" vertical="center"/>
    </xf>
    <xf numFmtId="166" fontId="16" fillId="5" borderId="3" applyAlignment="1" pivotButton="0" quotePrefix="0" xfId="0">
      <alignment horizontal="center" vertical="center"/>
    </xf>
  </cellXfs>
  <cellStyles count="1">
    <cellStyle name="Normal" xfId="0" builtinId="0" hidden="0"/>
  </cellStyles>
  <dxfs count="1">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تكلفة وربحية أوامر معمل الأسنان</t>
        </is>
      </c>
    </row>
    <row r="2" ht="4" customHeight="1">
      <c r="A2" s="9" t="n"/>
    </row>
    <row r="4" ht="22" customHeight="1">
      <c r="B4" s="10" t="inlineStr">
        <is>
          <t>فكرة القالب</t>
        </is>
      </c>
    </row>
    <row r="5" ht="50" customHeight="1">
      <c r="A5" s="11" t="inlineStr">
        <is>
          <t>•</t>
        </is>
      </c>
      <c r="B5" s="12" t="inlineStr">
        <is>
          <t>لمعامل تركيبات الأسنان: قائمة بأنواع الشغل (زيركون، بورسلين، أطقم، فينير) بتكلفة الخامات وساعات الفني وسعر البيع للعيادات، ثم سجل أوامر الشغل يحسب لكل أمر تكلفة الخامات والعمالة والمصروفات غير المباشرة والإيراد بعد الخصم والربح والهامش، مع ملخص لكل عيادة.</t>
        </is>
      </c>
    </row>
    <row r="6" ht="22" customHeight="1">
      <c r="B6" s="10" t="inlineStr">
        <is>
          <t>خطوات الاستخدام</t>
        </is>
      </c>
    </row>
    <row r="7" ht="34" customHeight="1">
      <c r="A7" s="11" t="inlineStr">
        <is>
          <t>•</t>
        </is>
      </c>
      <c r="B7" s="12" t="inlineStr">
        <is>
          <t>في ورقة «الأسعار» اكتب أجر ساعة الفني ومعدل التحميل غير المباشر للساعة، ولكل نوع شغل تكلفة الخامات للوحدة وساعات الفني وسعر البيع.</t>
        </is>
      </c>
    </row>
    <row r="8" ht="18" customHeight="1">
      <c r="A8" s="11" t="inlineStr">
        <is>
          <t>•</t>
        </is>
      </c>
      <c r="B8" s="12" t="inlineStr">
        <is>
          <t>في ورقة «الأوامر» سجّل رقم الأمر والعيادة ونوع الشغل وعدد الوحدات ونسبة الخصم المتفق عليها.</t>
        </is>
      </c>
    </row>
    <row r="9" ht="22" customHeight="1">
      <c r="B9" s="10" t="inlineStr">
        <is>
          <t>ملاحظات</t>
        </is>
      </c>
    </row>
    <row r="10" ht="34" customHeight="1">
      <c r="A10" s="11" t="inlineStr">
        <is>
          <t>•</t>
        </is>
      </c>
      <c r="B10" s="12" t="inlineStr">
        <is>
          <t>التحميل غير المباشر = (إيجار + كهرباء + إهلاك الأفران وأجهزة CAD/CAM) ÷ ساعات الفنيين الفعلية. تابع خصومات العيادات الكبيرة حتى لا تأكل الهامش.</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5"/>
  <sheetViews>
    <sheetView showGridLines="0" rightToLeft="1" workbookViewId="0">
      <selection activeCell="A1" sqref="A1"/>
    </sheetView>
  </sheetViews>
  <sheetFormatPr baseColWidth="8" defaultRowHeight="15"/>
  <cols>
    <col width="26" customWidth="1" min="1" max="1"/>
    <col width="14" customWidth="1" min="2" max="2"/>
    <col width="14" customWidth="1" min="3" max="3"/>
    <col width="14" customWidth="1" min="4" max="4"/>
    <col width="14" customWidth="1" min="5" max="5"/>
  </cols>
  <sheetData>
    <row r="1" ht="30" customHeight="1">
      <c r="A1" s="15" t="inlineStr">
        <is>
          <t>أنواع الشغل والأسعار</t>
        </is>
      </c>
      <c r="B1" s="16" t="n"/>
      <c r="C1" s="16" t="n"/>
      <c r="D1" s="16" t="n"/>
      <c r="E1" s="16" t="n"/>
    </row>
    <row r="2" ht="30" customHeight="1">
      <c r="A2" s="17" t="inlineStr">
        <is>
          <t>الخلايا الصفراء للإدخال.</t>
        </is>
      </c>
    </row>
    <row r="3">
      <c r="A3" s="18" t="inlineStr">
        <is>
          <t>أجر ساعة الفني</t>
        </is>
      </c>
      <c r="B3" s="19" t="n">
        <v>120</v>
      </c>
      <c r="C3" s="18" t="inlineStr">
        <is>
          <t>تحميل غير مباشر للساعة</t>
        </is>
      </c>
      <c r="D3" s="19" t="n">
        <v>80</v>
      </c>
    </row>
    <row r="5" ht="30" customHeight="1">
      <c r="A5" s="20" t="inlineStr">
        <is>
          <t>نوع الشغل</t>
        </is>
      </c>
      <c r="B5" s="20" t="inlineStr">
        <is>
          <t>خامات للوحدة</t>
        </is>
      </c>
      <c r="C5" s="20" t="inlineStr">
        <is>
          <t>ساعات الفني</t>
        </is>
      </c>
      <c r="D5" s="20" t="inlineStr">
        <is>
          <t>سعر البيع</t>
        </is>
      </c>
      <c r="E5" s="20" t="inlineStr">
        <is>
          <t>تكلفة الوحدة</t>
        </is>
      </c>
    </row>
    <row r="6">
      <c r="A6" s="21" t="inlineStr">
        <is>
          <t>تاج زيركون</t>
        </is>
      </c>
      <c r="B6" s="19" t="n">
        <v>950</v>
      </c>
      <c r="C6" s="22" t="n">
        <v>2.5</v>
      </c>
      <c r="D6" s="19" t="n">
        <v>2400</v>
      </c>
      <c r="E6" s="23">
        <f>IF(A6="","",N(B6)+N(C6)*($B$3+$D$3))</f>
        <v/>
      </c>
    </row>
    <row r="7">
      <c r="A7" s="21" t="inlineStr">
        <is>
          <t>تاج بورسلين على معدن</t>
        </is>
      </c>
      <c r="B7" s="19" t="n">
        <v>520</v>
      </c>
      <c r="C7" s="22" t="n">
        <v>3</v>
      </c>
      <c r="D7" s="19" t="n">
        <v>1500</v>
      </c>
      <c r="E7" s="23">
        <f>IF(A7="","",N(B7)+N(C7)*($B$3+$D$3))</f>
        <v/>
      </c>
    </row>
    <row r="8">
      <c r="A8" s="21" t="inlineStr">
        <is>
          <t>طقم كامل أكريل</t>
        </is>
      </c>
      <c r="B8" s="19" t="n">
        <v>900</v>
      </c>
      <c r="C8" s="22" t="n">
        <v>8</v>
      </c>
      <c r="D8" s="19" t="n">
        <v>3500</v>
      </c>
      <c r="E8" s="23">
        <f>IF(A8="","",N(B8)+N(C8)*($B$3+$D$3))</f>
        <v/>
      </c>
    </row>
    <row r="9">
      <c r="A9" s="21" t="inlineStr">
        <is>
          <t>طقم جزئي متحرك</t>
        </is>
      </c>
      <c r="B9" s="19" t="n">
        <v>650</v>
      </c>
      <c r="C9" s="22" t="n">
        <v>6</v>
      </c>
      <c r="D9" s="19" t="n">
        <v>2600</v>
      </c>
      <c r="E9" s="23">
        <f>IF(A9="","",N(B9)+N(C9)*($B$3+$D$3))</f>
        <v/>
      </c>
    </row>
    <row r="10">
      <c r="A10" s="21" t="inlineStr">
        <is>
          <t>فينير إيماكس</t>
        </is>
      </c>
      <c r="B10" s="19" t="n">
        <v>1100</v>
      </c>
      <c r="C10" s="22" t="n">
        <v>3</v>
      </c>
      <c r="D10" s="19" t="n">
        <v>2800</v>
      </c>
      <c r="E10" s="23">
        <f>IF(A10="","",N(B10)+N(C10)*($B$3+$D$3))</f>
        <v/>
      </c>
    </row>
    <row r="11">
      <c r="A11" s="21" t="inlineStr">
        <is>
          <t>تاج مؤقت</t>
        </is>
      </c>
      <c r="B11" s="19" t="n">
        <v>60</v>
      </c>
      <c r="C11" s="22" t="n">
        <v>0.75</v>
      </c>
      <c r="D11" s="19" t="n">
        <v>250</v>
      </c>
      <c r="E11" s="23">
        <f>IF(A11="","",N(B11)+N(C11)*($B$3+$D$3))</f>
        <v/>
      </c>
    </row>
    <row r="12">
      <c r="A12" s="21" t="n"/>
      <c r="B12" s="19" t="n"/>
      <c r="C12" s="22" t="n"/>
      <c r="D12" s="19" t="n"/>
      <c r="E12" s="23">
        <f>IF(A12="","",N(B12)+N(C12)*($B$3+$D$3))</f>
        <v/>
      </c>
    </row>
    <row r="13">
      <c r="A13" s="21" t="n"/>
      <c r="B13" s="19" t="n"/>
      <c r="C13" s="22" t="n"/>
      <c r="D13" s="19" t="n"/>
      <c r="E13" s="23">
        <f>IF(A13="","",N(B13)+N(C13)*($B$3+$D$3))</f>
        <v/>
      </c>
    </row>
    <row r="14">
      <c r="A14" s="21" t="n"/>
      <c r="B14" s="19" t="n"/>
      <c r="C14" s="22" t="n"/>
      <c r="D14" s="19" t="n"/>
      <c r="E14" s="23">
        <f>IF(A14="","",N(B14)+N(C14)*($B$3+$D$3))</f>
        <v/>
      </c>
    </row>
    <row r="15">
      <c r="A15" s="21" t="n"/>
      <c r="B15" s="19" t="n"/>
      <c r="C15" s="22" t="n"/>
      <c r="D15" s="19" t="n"/>
      <c r="E15" s="23">
        <f>IF(A15="","",N(B15)+N(C15)*($B$3+$D$3))</f>
        <v/>
      </c>
    </row>
  </sheetData>
  <sheetProtection selectLockedCells="0" selectUnlockedCells="0" sheet="1" objects="0" insertRows="1" insertHyperlinks="1" autoFilter="0" scenarios="0" formatColumns="0" deleteColumns="1" insertColumns="1" pivotTables="1" deleteRows="1" formatCells="0" formatRows="0" sort="0"/>
  <mergeCells count="2">
    <mergeCell ref="A2:E2"/>
    <mergeCell ref="A1:E1"/>
  </mergeCells>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L62"/>
  <sheetViews>
    <sheetView showGridLines="0" rightToLeft="1" workbookViewId="0">
      <pane xSplit="3" ySplit="5" topLeftCell="D6" activePane="bottomRight" state="frozen"/>
      <selection pane="topRight"/>
      <selection pane="bottomLeft"/>
      <selection pane="bottomRight" activeCell="A1" sqref="A1"/>
    </sheetView>
  </sheetViews>
  <sheetFormatPr baseColWidth="8" defaultRowHeight="15"/>
  <cols>
    <col width="9" customWidth="1" min="1" max="1"/>
    <col width="16" customWidth="1" min="2" max="2"/>
    <col width="22" customWidth="1" min="3" max="3"/>
    <col width="8" customWidth="1" min="4" max="4"/>
    <col width="8" customWidth="1" min="5" max="5"/>
    <col width="11" customWidth="1" min="6" max="6"/>
    <col width="11" customWidth="1" min="7" max="7"/>
    <col width="11" customWidth="1" min="8" max="8"/>
    <col width="11" customWidth="1" min="9" max="9"/>
    <col width="11" customWidth="1" min="10" max="10"/>
    <col width="11" customWidth="1" min="11" max="11"/>
    <col width="9" customWidth="1" min="12" max="12"/>
  </cols>
  <sheetData>
    <row r="1" ht="30" customHeight="1">
      <c r="A1" s="15" t="inlineStr">
        <is>
          <t>أوامر الشغل - أكتوبر 2026</t>
        </is>
      </c>
      <c r="B1" s="16" t="n"/>
      <c r="C1" s="16" t="n"/>
      <c r="D1" s="16" t="n"/>
      <c r="E1" s="16" t="n"/>
      <c r="F1" s="16" t="n"/>
      <c r="G1" s="16" t="n"/>
      <c r="H1" s="16" t="n"/>
      <c r="I1" s="16" t="n"/>
      <c r="J1" s="16" t="n"/>
      <c r="K1" s="16" t="n"/>
      <c r="L1" s="16" t="n"/>
    </row>
    <row r="2" ht="30" customHeight="1">
      <c r="A2" s="17" t="inlineStr">
        <is>
          <t>الخلايا الصفراء للإدخال.</t>
        </is>
      </c>
    </row>
    <row r="5" ht="36" customHeight="1">
      <c r="A5" s="20" t="inlineStr">
        <is>
          <t>الأمر</t>
        </is>
      </c>
      <c r="B5" s="20" t="inlineStr">
        <is>
          <t>العيادة</t>
        </is>
      </c>
      <c r="C5" s="20" t="inlineStr">
        <is>
          <t>نوع الشغل</t>
        </is>
      </c>
      <c r="D5" s="20" t="inlineStr">
        <is>
          <t>الوحدات</t>
        </is>
      </c>
      <c r="E5" s="20" t="inlineStr">
        <is>
          <t>الخصم</t>
        </is>
      </c>
      <c r="F5" s="20" t="inlineStr">
        <is>
          <t>الخامات</t>
        </is>
      </c>
      <c r="G5" s="20" t="inlineStr">
        <is>
          <t>العمالة</t>
        </is>
      </c>
      <c r="H5" s="20" t="inlineStr">
        <is>
          <t>غير مباشر</t>
        </is>
      </c>
      <c r="I5" s="20" t="inlineStr">
        <is>
          <t>التكلفة</t>
        </is>
      </c>
      <c r="J5" s="20" t="inlineStr">
        <is>
          <t>الإيراد</t>
        </is>
      </c>
      <c r="K5" s="20" t="inlineStr">
        <is>
          <t>الربح</t>
        </is>
      </c>
      <c r="L5" s="20" t="inlineStr">
        <is>
          <t>الهامش</t>
        </is>
      </c>
    </row>
    <row r="6">
      <c r="A6" s="24" t="inlineStr">
        <is>
          <t>DL-501</t>
        </is>
      </c>
      <c r="B6" s="21" t="inlineStr">
        <is>
          <t>د. هاني مراد</t>
        </is>
      </c>
      <c r="C6" s="21" t="inlineStr">
        <is>
          <t>تاج زيركون</t>
        </is>
      </c>
      <c r="D6" s="19" t="n">
        <v>4</v>
      </c>
      <c r="E6" s="25" t="n">
        <v>0.05</v>
      </c>
      <c r="F6" s="23">
        <f>IF(C6="","",N(D6)*IFERROR(VLOOKUP(C6,'الأسعار'!$A$6:$D$15,2,0),0))</f>
        <v/>
      </c>
      <c r="G6" s="23">
        <f>IF(C6="","",N(D6)*IFERROR(VLOOKUP(C6,'الأسعار'!$A$6:$D$15,3,0),0)*'الأسعار'!$B$3)</f>
        <v/>
      </c>
      <c r="H6" s="23">
        <f>IF(C6="","",N(D6)*IFERROR(VLOOKUP(C6,'الأسعار'!$A$6:$D$15,3,0),0)*'الأسعار'!$D$3)</f>
        <v/>
      </c>
      <c r="I6" s="23">
        <f>IF(C6="","",F6+G6+H6)</f>
        <v/>
      </c>
      <c r="J6" s="23">
        <f>IF(C6="","",N(D6)*IFERROR(VLOOKUP(C6,'الأسعار'!$A$6:$D$15,4,0),0)*(1-N(E6)))</f>
        <v/>
      </c>
      <c r="K6" s="23">
        <f>IF(C6="","",J6-I6)</f>
        <v/>
      </c>
      <c r="L6" s="26">
        <f>IF(OR(C6="",N(J6)=0),"",K6/J6)</f>
        <v/>
      </c>
    </row>
    <row r="7">
      <c r="A7" s="24" t="inlineStr">
        <is>
          <t>DL-502</t>
        </is>
      </c>
      <c r="B7" s="21" t="inlineStr">
        <is>
          <t>مركز سمايل</t>
        </is>
      </c>
      <c r="C7" s="21" t="inlineStr">
        <is>
          <t>فينير إيماكس</t>
        </is>
      </c>
      <c r="D7" s="19" t="n">
        <v>8</v>
      </c>
      <c r="E7" s="25" t="n">
        <v>0.1</v>
      </c>
      <c r="F7" s="23">
        <f>IF(C7="","",N(D7)*IFERROR(VLOOKUP(C7,'الأسعار'!$A$6:$D$15,2,0),0))</f>
        <v/>
      </c>
      <c r="G7" s="23">
        <f>IF(C7="","",N(D7)*IFERROR(VLOOKUP(C7,'الأسعار'!$A$6:$D$15,3,0),0)*'الأسعار'!$B$3)</f>
        <v/>
      </c>
      <c r="H7" s="23">
        <f>IF(C7="","",N(D7)*IFERROR(VLOOKUP(C7,'الأسعار'!$A$6:$D$15,3,0),0)*'الأسعار'!$D$3)</f>
        <v/>
      </c>
      <c r="I7" s="23">
        <f>IF(C7="","",F7+G7+H7)</f>
        <v/>
      </c>
      <c r="J7" s="23">
        <f>IF(C7="","",N(D7)*IFERROR(VLOOKUP(C7,'الأسعار'!$A$6:$D$15,4,0),0)*(1-N(E7)))</f>
        <v/>
      </c>
      <c r="K7" s="23">
        <f>IF(C7="","",J7-I7)</f>
        <v/>
      </c>
      <c r="L7" s="26">
        <f>IF(OR(C7="",N(J7)=0),"",K7/J7)</f>
        <v/>
      </c>
    </row>
    <row r="8">
      <c r="A8" s="24" t="inlineStr">
        <is>
          <t>DL-503</t>
        </is>
      </c>
      <c r="B8" s="21" t="inlineStr">
        <is>
          <t>د. ريهام علي</t>
        </is>
      </c>
      <c r="C8" s="21" t="inlineStr">
        <is>
          <t>طقم كامل أكريل</t>
        </is>
      </c>
      <c r="D8" s="19" t="n">
        <v>2</v>
      </c>
      <c r="E8" s="25" t="n">
        <v>0</v>
      </c>
      <c r="F8" s="23">
        <f>IF(C8="","",N(D8)*IFERROR(VLOOKUP(C8,'الأسعار'!$A$6:$D$15,2,0),0))</f>
        <v/>
      </c>
      <c r="G8" s="23">
        <f>IF(C8="","",N(D8)*IFERROR(VLOOKUP(C8,'الأسعار'!$A$6:$D$15,3,0),0)*'الأسعار'!$B$3)</f>
        <v/>
      </c>
      <c r="H8" s="23">
        <f>IF(C8="","",N(D8)*IFERROR(VLOOKUP(C8,'الأسعار'!$A$6:$D$15,3,0),0)*'الأسعار'!$D$3)</f>
        <v/>
      </c>
      <c r="I8" s="23">
        <f>IF(C8="","",F8+G8+H8)</f>
        <v/>
      </c>
      <c r="J8" s="23">
        <f>IF(C8="","",N(D8)*IFERROR(VLOOKUP(C8,'الأسعار'!$A$6:$D$15,4,0),0)*(1-N(E8)))</f>
        <v/>
      </c>
      <c r="K8" s="23">
        <f>IF(C8="","",J8-I8)</f>
        <v/>
      </c>
      <c r="L8" s="26">
        <f>IF(OR(C8="",N(J8)=0),"",K8/J8)</f>
        <v/>
      </c>
    </row>
    <row r="9">
      <c r="A9" s="24" t="inlineStr">
        <is>
          <t>DL-504</t>
        </is>
      </c>
      <c r="B9" s="21" t="inlineStr">
        <is>
          <t>د. هاني مراد</t>
        </is>
      </c>
      <c r="C9" s="21" t="inlineStr">
        <is>
          <t>تاج بورسلين على معدن</t>
        </is>
      </c>
      <c r="D9" s="19" t="n">
        <v>3</v>
      </c>
      <c r="E9" s="25" t="n">
        <v>0.05</v>
      </c>
      <c r="F9" s="23">
        <f>IF(C9="","",N(D9)*IFERROR(VLOOKUP(C9,'الأسعار'!$A$6:$D$15,2,0),0))</f>
        <v/>
      </c>
      <c r="G9" s="23">
        <f>IF(C9="","",N(D9)*IFERROR(VLOOKUP(C9,'الأسعار'!$A$6:$D$15,3,0),0)*'الأسعار'!$B$3)</f>
        <v/>
      </c>
      <c r="H9" s="23">
        <f>IF(C9="","",N(D9)*IFERROR(VLOOKUP(C9,'الأسعار'!$A$6:$D$15,3,0),0)*'الأسعار'!$D$3)</f>
        <v/>
      </c>
      <c r="I9" s="23">
        <f>IF(C9="","",F9+G9+H9)</f>
        <v/>
      </c>
      <c r="J9" s="23">
        <f>IF(C9="","",N(D9)*IFERROR(VLOOKUP(C9,'الأسعار'!$A$6:$D$15,4,0),0)*(1-N(E9)))</f>
        <v/>
      </c>
      <c r="K9" s="23">
        <f>IF(C9="","",J9-I9)</f>
        <v/>
      </c>
      <c r="L9" s="26">
        <f>IF(OR(C9="",N(J9)=0),"",K9/J9)</f>
        <v/>
      </c>
    </row>
    <row r="10">
      <c r="A10" s="24" t="inlineStr">
        <is>
          <t>DL-505</t>
        </is>
      </c>
      <c r="B10" s="21" t="inlineStr">
        <is>
          <t>مركز سمايل</t>
        </is>
      </c>
      <c r="C10" s="21" t="inlineStr">
        <is>
          <t>تاج زيركون</t>
        </is>
      </c>
      <c r="D10" s="19" t="n">
        <v>6</v>
      </c>
      <c r="E10" s="25" t="n">
        <v>0.1</v>
      </c>
      <c r="F10" s="23">
        <f>IF(C10="","",N(D10)*IFERROR(VLOOKUP(C10,'الأسعار'!$A$6:$D$15,2,0),0))</f>
        <v/>
      </c>
      <c r="G10" s="23">
        <f>IF(C10="","",N(D10)*IFERROR(VLOOKUP(C10,'الأسعار'!$A$6:$D$15,3,0),0)*'الأسعار'!$B$3)</f>
        <v/>
      </c>
      <c r="H10" s="23">
        <f>IF(C10="","",N(D10)*IFERROR(VLOOKUP(C10,'الأسعار'!$A$6:$D$15,3,0),0)*'الأسعار'!$D$3)</f>
        <v/>
      </c>
      <c r="I10" s="23">
        <f>IF(C10="","",F10+G10+H10)</f>
        <v/>
      </c>
      <c r="J10" s="23">
        <f>IF(C10="","",N(D10)*IFERROR(VLOOKUP(C10,'الأسعار'!$A$6:$D$15,4,0),0)*(1-N(E10)))</f>
        <v/>
      </c>
      <c r="K10" s="23">
        <f>IF(C10="","",J10-I10)</f>
        <v/>
      </c>
      <c r="L10" s="26">
        <f>IF(OR(C10="",N(J10)=0),"",K10/J10)</f>
        <v/>
      </c>
    </row>
    <row r="11">
      <c r="A11" s="24" t="inlineStr">
        <is>
          <t>DL-506</t>
        </is>
      </c>
      <c r="B11" s="21" t="inlineStr">
        <is>
          <t>د. سامح نبيل</t>
        </is>
      </c>
      <c r="C11" s="21" t="inlineStr">
        <is>
          <t>طقم جزئي متحرك</t>
        </is>
      </c>
      <c r="D11" s="19" t="n">
        <v>1</v>
      </c>
      <c r="E11" s="25" t="n">
        <v>0</v>
      </c>
      <c r="F11" s="23">
        <f>IF(C11="","",N(D11)*IFERROR(VLOOKUP(C11,'الأسعار'!$A$6:$D$15,2,0),0))</f>
        <v/>
      </c>
      <c r="G11" s="23">
        <f>IF(C11="","",N(D11)*IFERROR(VLOOKUP(C11,'الأسعار'!$A$6:$D$15,3,0),0)*'الأسعار'!$B$3)</f>
        <v/>
      </c>
      <c r="H11" s="23">
        <f>IF(C11="","",N(D11)*IFERROR(VLOOKUP(C11,'الأسعار'!$A$6:$D$15,3,0),0)*'الأسعار'!$D$3)</f>
        <v/>
      </c>
      <c r="I11" s="23">
        <f>IF(C11="","",F11+G11+H11)</f>
        <v/>
      </c>
      <c r="J11" s="23">
        <f>IF(C11="","",N(D11)*IFERROR(VLOOKUP(C11,'الأسعار'!$A$6:$D$15,4,0),0)*(1-N(E11)))</f>
        <v/>
      </c>
      <c r="K11" s="23">
        <f>IF(C11="","",J11-I11)</f>
        <v/>
      </c>
      <c r="L11" s="26">
        <f>IF(OR(C11="",N(J11)=0),"",K11/J11)</f>
        <v/>
      </c>
    </row>
    <row r="12">
      <c r="A12" s="24" t="inlineStr">
        <is>
          <t>DL-507</t>
        </is>
      </c>
      <c r="B12" s="21" t="inlineStr">
        <is>
          <t>د. ريهام علي</t>
        </is>
      </c>
      <c r="C12" s="21" t="inlineStr">
        <is>
          <t>تاج مؤقت</t>
        </is>
      </c>
      <c r="D12" s="19" t="n">
        <v>5</v>
      </c>
      <c r="E12" s="25" t="n">
        <v>0</v>
      </c>
      <c r="F12" s="23">
        <f>IF(C12="","",N(D12)*IFERROR(VLOOKUP(C12,'الأسعار'!$A$6:$D$15,2,0),0))</f>
        <v/>
      </c>
      <c r="G12" s="23">
        <f>IF(C12="","",N(D12)*IFERROR(VLOOKUP(C12,'الأسعار'!$A$6:$D$15,3,0),0)*'الأسعار'!$B$3)</f>
        <v/>
      </c>
      <c r="H12" s="23">
        <f>IF(C12="","",N(D12)*IFERROR(VLOOKUP(C12,'الأسعار'!$A$6:$D$15,3,0),0)*'الأسعار'!$D$3)</f>
        <v/>
      </c>
      <c r="I12" s="23">
        <f>IF(C12="","",F12+G12+H12)</f>
        <v/>
      </c>
      <c r="J12" s="23">
        <f>IF(C12="","",N(D12)*IFERROR(VLOOKUP(C12,'الأسعار'!$A$6:$D$15,4,0),0)*(1-N(E12)))</f>
        <v/>
      </c>
      <c r="K12" s="23">
        <f>IF(C12="","",J12-I12)</f>
        <v/>
      </c>
      <c r="L12" s="26">
        <f>IF(OR(C12="",N(J12)=0),"",K12/J12)</f>
        <v/>
      </c>
    </row>
    <row r="13">
      <c r="A13" s="24" t="n"/>
      <c r="B13" s="21" t="n"/>
      <c r="C13" s="21" t="n"/>
      <c r="D13" s="19" t="n"/>
      <c r="E13" s="25" t="n"/>
      <c r="F13" s="23">
        <f>IF(C13="","",N(D13)*IFERROR(VLOOKUP(C13,'الأسعار'!$A$6:$D$15,2,0),0))</f>
        <v/>
      </c>
      <c r="G13" s="23">
        <f>IF(C13="","",N(D13)*IFERROR(VLOOKUP(C13,'الأسعار'!$A$6:$D$15,3,0),0)*'الأسعار'!$B$3)</f>
        <v/>
      </c>
      <c r="H13" s="23">
        <f>IF(C13="","",N(D13)*IFERROR(VLOOKUP(C13,'الأسعار'!$A$6:$D$15,3,0),0)*'الأسعار'!$D$3)</f>
        <v/>
      </c>
      <c r="I13" s="23">
        <f>IF(C13="","",F13+G13+H13)</f>
        <v/>
      </c>
      <c r="J13" s="23">
        <f>IF(C13="","",N(D13)*IFERROR(VLOOKUP(C13,'الأسعار'!$A$6:$D$15,4,0),0)*(1-N(E13)))</f>
        <v/>
      </c>
      <c r="K13" s="23">
        <f>IF(C13="","",J13-I13)</f>
        <v/>
      </c>
      <c r="L13" s="26">
        <f>IF(OR(C13="",N(J13)=0),"",K13/J13)</f>
        <v/>
      </c>
    </row>
    <row r="14">
      <c r="A14" s="24" t="n"/>
      <c r="B14" s="21" t="n"/>
      <c r="C14" s="21" t="n"/>
      <c r="D14" s="19" t="n"/>
      <c r="E14" s="25" t="n"/>
      <c r="F14" s="23">
        <f>IF(C14="","",N(D14)*IFERROR(VLOOKUP(C14,'الأسعار'!$A$6:$D$15,2,0),0))</f>
        <v/>
      </c>
      <c r="G14" s="23">
        <f>IF(C14="","",N(D14)*IFERROR(VLOOKUP(C14,'الأسعار'!$A$6:$D$15,3,0),0)*'الأسعار'!$B$3)</f>
        <v/>
      </c>
      <c r="H14" s="23">
        <f>IF(C14="","",N(D14)*IFERROR(VLOOKUP(C14,'الأسعار'!$A$6:$D$15,3,0),0)*'الأسعار'!$D$3)</f>
        <v/>
      </c>
      <c r="I14" s="23">
        <f>IF(C14="","",F14+G14+H14)</f>
        <v/>
      </c>
      <c r="J14" s="23">
        <f>IF(C14="","",N(D14)*IFERROR(VLOOKUP(C14,'الأسعار'!$A$6:$D$15,4,0),0)*(1-N(E14)))</f>
        <v/>
      </c>
      <c r="K14" s="23">
        <f>IF(C14="","",J14-I14)</f>
        <v/>
      </c>
      <c r="L14" s="26">
        <f>IF(OR(C14="",N(J14)=0),"",K14/J14)</f>
        <v/>
      </c>
    </row>
    <row r="15">
      <c r="A15" s="24" t="n"/>
      <c r="B15" s="21" t="n"/>
      <c r="C15" s="21" t="n"/>
      <c r="D15" s="19" t="n"/>
      <c r="E15" s="25" t="n"/>
      <c r="F15" s="23">
        <f>IF(C15="","",N(D15)*IFERROR(VLOOKUP(C15,'الأسعار'!$A$6:$D$15,2,0),0))</f>
        <v/>
      </c>
      <c r="G15" s="23">
        <f>IF(C15="","",N(D15)*IFERROR(VLOOKUP(C15,'الأسعار'!$A$6:$D$15,3,0),0)*'الأسعار'!$B$3)</f>
        <v/>
      </c>
      <c r="H15" s="23">
        <f>IF(C15="","",N(D15)*IFERROR(VLOOKUP(C15,'الأسعار'!$A$6:$D$15,3,0),0)*'الأسعار'!$D$3)</f>
        <v/>
      </c>
      <c r="I15" s="23">
        <f>IF(C15="","",F15+G15+H15)</f>
        <v/>
      </c>
      <c r="J15" s="23">
        <f>IF(C15="","",N(D15)*IFERROR(VLOOKUP(C15,'الأسعار'!$A$6:$D$15,4,0),0)*(1-N(E15)))</f>
        <v/>
      </c>
      <c r="K15" s="23">
        <f>IF(C15="","",J15-I15)</f>
        <v/>
      </c>
      <c r="L15" s="26">
        <f>IF(OR(C15="",N(J15)=0),"",K15/J15)</f>
        <v/>
      </c>
    </row>
    <row r="16">
      <c r="A16" s="24" t="n"/>
      <c r="B16" s="21" t="n"/>
      <c r="C16" s="21" t="n"/>
      <c r="D16" s="19" t="n"/>
      <c r="E16" s="25" t="n"/>
      <c r="F16" s="23">
        <f>IF(C16="","",N(D16)*IFERROR(VLOOKUP(C16,'الأسعار'!$A$6:$D$15,2,0),0))</f>
        <v/>
      </c>
      <c r="G16" s="23">
        <f>IF(C16="","",N(D16)*IFERROR(VLOOKUP(C16,'الأسعار'!$A$6:$D$15,3,0),0)*'الأسعار'!$B$3)</f>
        <v/>
      </c>
      <c r="H16" s="23">
        <f>IF(C16="","",N(D16)*IFERROR(VLOOKUP(C16,'الأسعار'!$A$6:$D$15,3,0),0)*'الأسعار'!$D$3)</f>
        <v/>
      </c>
      <c r="I16" s="23">
        <f>IF(C16="","",F16+G16+H16)</f>
        <v/>
      </c>
      <c r="J16" s="23">
        <f>IF(C16="","",N(D16)*IFERROR(VLOOKUP(C16,'الأسعار'!$A$6:$D$15,4,0),0)*(1-N(E16)))</f>
        <v/>
      </c>
      <c r="K16" s="23">
        <f>IF(C16="","",J16-I16)</f>
        <v/>
      </c>
      <c r="L16" s="26">
        <f>IF(OR(C16="",N(J16)=0),"",K16/J16)</f>
        <v/>
      </c>
    </row>
    <row r="17">
      <c r="A17" s="24" t="n"/>
      <c r="B17" s="21" t="n"/>
      <c r="C17" s="21" t="n"/>
      <c r="D17" s="19" t="n"/>
      <c r="E17" s="25" t="n"/>
      <c r="F17" s="23">
        <f>IF(C17="","",N(D17)*IFERROR(VLOOKUP(C17,'الأسعار'!$A$6:$D$15,2,0),0))</f>
        <v/>
      </c>
      <c r="G17" s="23">
        <f>IF(C17="","",N(D17)*IFERROR(VLOOKUP(C17,'الأسعار'!$A$6:$D$15,3,0),0)*'الأسعار'!$B$3)</f>
        <v/>
      </c>
      <c r="H17" s="23">
        <f>IF(C17="","",N(D17)*IFERROR(VLOOKUP(C17,'الأسعار'!$A$6:$D$15,3,0),0)*'الأسعار'!$D$3)</f>
        <v/>
      </c>
      <c r="I17" s="23">
        <f>IF(C17="","",F17+G17+H17)</f>
        <v/>
      </c>
      <c r="J17" s="23">
        <f>IF(C17="","",N(D17)*IFERROR(VLOOKUP(C17,'الأسعار'!$A$6:$D$15,4,0),0)*(1-N(E17)))</f>
        <v/>
      </c>
      <c r="K17" s="23">
        <f>IF(C17="","",J17-I17)</f>
        <v/>
      </c>
      <c r="L17" s="26">
        <f>IF(OR(C17="",N(J17)=0),"",K17/J17)</f>
        <v/>
      </c>
    </row>
    <row r="18">
      <c r="A18" s="24" t="n"/>
      <c r="B18" s="21" t="n"/>
      <c r="C18" s="21" t="n"/>
      <c r="D18" s="19" t="n"/>
      <c r="E18" s="25" t="n"/>
      <c r="F18" s="23">
        <f>IF(C18="","",N(D18)*IFERROR(VLOOKUP(C18,'الأسعار'!$A$6:$D$15,2,0),0))</f>
        <v/>
      </c>
      <c r="G18" s="23">
        <f>IF(C18="","",N(D18)*IFERROR(VLOOKUP(C18,'الأسعار'!$A$6:$D$15,3,0),0)*'الأسعار'!$B$3)</f>
        <v/>
      </c>
      <c r="H18" s="23">
        <f>IF(C18="","",N(D18)*IFERROR(VLOOKUP(C18,'الأسعار'!$A$6:$D$15,3,0),0)*'الأسعار'!$D$3)</f>
        <v/>
      </c>
      <c r="I18" s="23">
        <f>IF(C18="","",F18+G18+H18)</f>
        <v/>
      </c>
      <c r="J18" s="23">
        <f>IF(C18="","",N(D18)*IFERROR(VLOOKUP(C18,'الأسعار'!$A$6:$D$15,4,0),0)*(1-N(E18)))</f>
        <v/>
      </c>
      <c r="K18" s="23">
        <f>IF(C18="","",J18-I18)</f>
        <v/>
      </c>
      <c r="L18" s="26">
        <f>IF(OR(C18="",N(J18)=0),"",K18/J18)</f>
        <v/>
      </c>
    </row>
    <row r="19">
      <c r="A19" s="24" t="n"/>
      <c r="B19" s="21" t="n"/>
      <c r="C19" s="21" t="n"/>
      <c r="D19" s="19" t="n"/>
      <c r="E19" s="25" t="n"/>
      <c r="F19" s="23">
        <f>IF(C19="","",N(D19)*IFERROR(VLOOKUP(C19,'الأسعار'!$A$6:$D$15,2,0),0))</f>
        <v/>
      </c>
      <c r="G19" s="23">
        <f>IF(C19="","",N(D19)*IFERROR(VLOOKUP(C19,'الأسعار'!$A$6:$D$15,3,0),0)*'الأسعار'!$B$3)</f>
        <v/>
      </c>
      <c r="H19" s="23">
        <f>IF(C19="","",N(D19)*IFERROR(VLOOKUP(C19,'الأسعار'!$A$6:$D$15,3,0),0)*'الأسعار'!$D$3)</f>
        <v/>
      </c>
      <c r="I19" s="23">
        <f>IF(C19="","",F19+G19+H19)</f>
        <v/>
      </c>
      <c r="J19" s="23">
        <f>IF(C19="","",N(D19)*IFERROR(VLOOKUP(C19,'الأسعار'!$A$6:$D$15,4,0),0)*(1-N(E19)))</f>
        <v/>
      </c>
      <c r="K19" s="23">
        <f>IF(C19="","",J19-I19)</f>
        <v/>
      </c>
      <c r="L19" s="26">
        <f>IF(OR(C19="",N(J19)=0),"",K19/J19)</f>
        <v/>
      </c>
    </row>
    <row r="20">
      <c r="A20" s="24" t="n"/>
      <c r="B20" s="21" t="n"/>
      <c r="C20" s="21" t="n"/>
      <c r="D20" s="19" t="n"/>
      <c r="E20" s="25" t="n"/>
      <c r="F20" s="23">
        <f>IF(C20="","",N(D20)*IFERROR(VLOOKUP(C20,'الأسعار'!$A$6:$D$15,2,0),0))</f>
        <v/>
      </c>
      <c r="G20" s="23">
        <f>IF(C20="","",N(D20)*IFERROR(VLOOKUP(C20,'الأسعار'!$A$6:$D$15,3,0),0)*'الأسعار'!$B$3)</f>
        <v/>
      </c>
      <c r="H20" s="23">
        <f>IF(C20="","",N(D20)*IFERROR(VLOOKUP(C20,'الأسعار'!$A$6:$D$15,3,0),0)*'الأسعار'!$D$3)</f>
        <v/>
      </c>
      <c r="I20" s="23">
        <f>IF(C20="","",F20+G20+H20)</f>
        <v/>
      </c>
      <c r="J20" s="23">
        <f>IF(C20="","",N(D20)*IFERROR(VLOOKUP(C20,'الأسعار'!$A$6:$D$15,4,0),0)*(1-N(E20)))</f>
        <v/>
      </c>
      <c r="K20" s="23">
        <f>IF(C20="","",J20-I20)</f>
        <v/>
      </c>
      <c r="L20" s="26">
        <f>IF(OR(C20="",N(J20)=0),"",K20/J20)</f>
        <v/>
      </c>
    </row>
    <row r="21">
      <c r="A21" s="24" t="n"/>
      <c r="B21" s="21" t="n"/>
      <c r="C21" s="21" t="n"/>
      <c r="D21" s="19" t="n"/>
      <c r="E21" s="25" t="n"/>
      <c r="F21" s="23">
        <f>IF(C21="","",N(D21)*IFERROR(VLOOKUP(C21,'الأسعار'!$A$6:$D$15,2,0),0))</f>
        <v/>
      </c>
      <c r="G21" s="23">
        <f>IF(C21="","",N(D21)*IFERROR(VLOOKUP(C21,'الأسعار'!$A$6:$D$15,3,0),0)*'الأسعار'!$B$3)</f>
        <v/>
      </c>
      <c r="H21" s="23">
        <f>IF(C21="","",N(D21)*IFERROR(VLOOKUP(C21,'الأسعار'!$A$6:$D$15,3,0),0)*'الأسعار'!$D$3)</f>
        <v/>
      </c>
      <c r="I21" s="23">
        <f>IF(C21="","",F21+G21+H21)</f>
        <v/>
      </c>
      <c r="J21" s="23">
        <f>IF(C21="","",N(D21)*IFERROR(VLOOKUP(C21,'الأسعار'!$A$6:$D$15,4,0),0)*(1-N(E21)))</f>
        <v/>
      </c>
      <c r="K21" s="23">
        <f>IF(C21="","",J21-I21)</f>
        <v/>
      </c>
      <c r="L21" s="26">
        <f>IF(OR(C21="",N(J21)=0),"",K21/J21)</f>
        <v/>
      </c>
    </row>
    <row r="22">
      <c r="A22" s="24" t="n"/>
      <c r="B22" s="21" t="n"/>
      <c r="C22" s="21" t="n"/>
      <c r="D22" s="19" t="n"/>
      <c r="E22" s="25" t="n"/>
      <c r="F22" s="23">
        <f>IF(C22="","",N(D22)*IFERROR(VLOOKUP(C22,'الأسعار'!$A$6:$D$15,2,0),0))</f>
        <v/>
      </c>
      <c r="G22" s="23">
        <f>IF(C22="","",N(D22)*IFERROR(VLOOKUP(C22,'الأسعار'!$A$6:$D$15,3,0),0)*'الأسعار'!$B$3)</f>
        <v/>
      </c>
      <c r="H22" s="23">
        <f>IF(C22="","",N(D22)*IFERROR(VLOOKUP(C22,'الأسعار'!$A$6:$D$15,3,0),0)*'الأسعار'!$D$3)</f>
        <v/>
      </c>
      <c r="I22" s="23">
        <f>IF(C22="","",F22+G22+H22)</f>
        <v/>
      </c>
      <c r="J22" s="23">
        <f>IF(C22="","",N(D22)*IFERROR(VLOOKUP(C22,'الأسعار'!$A$6:$D$15,4,0),0)*(1-N(E22)))</f>
        <v/>
      </c>
      <c r="K22" s="23">
        <f>IF(C22="","",J22-I22)</f>
        <v/>
      </c>
      <c r="L22" s="26">
        <f>IF(OR(C22="",N(J22)=0),"",K22/J22)</f>
        <v/>
      </c>
    </row>
    <row r="23">
      <c r="A23" s="24" t="n"/>
      <c r="B23" s="21" t="n"/>
      <c r="C23" s="21" t="n"/>
      <c r="D23" s="19" t="n"/>
      <c r="E23" s="25" t="n"/>
      <c r="F23" s="23">
        <f>IF(C23="","",N(D23)*IFERROR(VLOOKUP(C23,'الأسعار'!$A$6:$D$15,2,0),0))</f>
        <v/>
      </c>
      <c r="G23" s="23">
        <f>IF(C23="","",N(D23)*IFERROR(VLOOKUP(C23,'الأسعار'!$A$6:$D$15,3,0),0)*'الأسعار'!$B$3)</f>
        <v/>
      </c>
      <c r="H23" s="23">
        <f>IF(C23="","",N(D23)*IFERROR(VLOOKUP(C23,'الأسعار'!$A$6:$D$15,3,0),0)*'الأسعار'!$D$3)</f>
        <v/>
      </c>
      <c r="I23" s="23">
        <f>IF(C23="","",F23+G23+H23)</f>
        <v/>
      </c>
      <c r="J23" s="23">
        <f>IF(C23="","",N(D23)*IFERROR(VLOOKUP(C23,'الأسعار'!$A$6:$D$15,4,0),0)*(1-N(E23)))</f>
        <v/>
      </c>
      <c r="K23" s="23">
        <f>IF(C23="","",J23-I23)</f>
        <v/>
      </c>
      <c r="L23" s="26">
        <f>IF(OR(C23="",N(J23)=0),"",K23/J23)</f>
        <v/>
      </c>
    </row>
    <row r="24">
      <c r="A24" s="24" t="n"/>
      <c r="B24" s="21" t="n"/>
      <c r="C24" s="21" t="n"/>
      <c r="D24" s="19" t="n"/>
      <c r="E24" s="25" t="n"/>
      <c r="F24" s="23">
        <f>IF(C24="","",N(D24)*IFERROR(VLOOKUP(C24,'الأسعار'!$A$6:$D$15,2,0),0))</f>
        <v/>
      </c>
      <c r="G24" s="23">
        <f>IF(C24="","",N(D24)*IFERROR(VLOOKUP(C24,'الأسعار'!$A$6:$D$15,3,0),0)*'الأسعار'!$B$3)</f>
        <v/>
      </c>
      <c r="H24" s="23">
        <f>IF(C24="","",N(D24)*IFERROR(VLOOKUP(C24,'الأسعار'!$A$6:$D$15,3,0),0)*'الأسعار'!$D$3)</f>
        <v/>
      </c>
      <c r="I24" s="23">
        <f>IF(C24="","",F24+G24+H24)</f>
        <v/>
      </c>
      <c r="J24" s="23">
        <f>IF(C24="","",N(D24)*IFERROR(VLOOKUP(C24,'الأسعار'!$A$6:$D$15,4,0),0)*(1-N(E24)))</f>
        <v/>
      </c>
      <c r="K24" s="23">
        <f>IF(C24="","",J24-I24)</f>
        <v/>
      </c>
      <c r="L24" s="26">
        <f>IF(OR(C24="",N(J24)=0),"",K24/J24)</f>
        <v/>
      </c>
    </row>
    <row r="25">
      <c r="A25" s="24" t="n"/>
      <c r="B25" s="21" t="n"/>
      <c r="C25" s="21" t="n"/>
      <c r="D25" s="19" t="n"/>
      <c r="E25" s="25" t="n"/>
      <c r="F25" s="23">
        <f>IF(C25="","",N(D25)*IFERROR(VLOOKUP(C25,'الأسعار'!$A$6:$D$15,2,0),0))</f>
        <v/>
      </c>
      <c r="G25" s="23">
        <f>IF(C25="","",N(D25)*IFERROR(VLOOKUP(C25,'الأسعار'!$A$6:$D$15,3,0),0)*'الأسعار'!$B$3)</f>
        <v/>
      </c>
      <c r="H25" s="23">
        <f>IF(C25="","",N(D25)*IFERROR(VLOOKUP(C25,'الأسعار'!$A$6:$D$15,3,0),0)*'الأسعار'!$D$3)</f>
        <v/>
      </c>
      <c r="I25" s="23">
        <f>IF(C25="","",F25+G25+H25)</f>
        <v/>
      </c>
      <c r="J25" s="23">
        <f>IF(C25="","",N(D25)*IFERROR(VLOOKUP(C25,'الأسعار'!$A$6:$D$15,4,0),0)*(1-N(E25)))</f>
        <v/>
      </c>
      <c r="K25" s="23">
        <f>IF(C25="","",J25-I25)</f>
        <v/>
      </c>
      <c r="L25" s="26">
        <f>IF(OR(C25="",N(J25)=0),"",K25/J25)</f>
        <v/>
      </c>
    </row>
    <row r="26">
      <c r="A26" s="24" t="n"/>
      <c r="B26" s="21" t="n"/>
      <c r="C26" s="21" t="n"/>
      <c r="D26" s="19" t="n"/>
      <c r="E26" s="25" t="n"/>
      <c r="F26" s="23">
        <f>IF(C26="","",N(D26)*IFERROR(VLOOKUP(C26,'الأسعار'!$A$6:$D$15,2,0),0))</f>
        <v/>
      </c>
      <c r="G26" s="23">
        <f>IF(C26="","",N(D26)*IFERROR(VLOOKUP(C26,'الأسعار'!$A$6:$D$15,3,0),0)*'الأسعار'!$B$3)</f>
        <v/>
      </c>
      <c r="H26" s="23">
        <f>IF(C26="","",N(D26)*IFERROR(VLOOKUP(C26,'الأسعار'!$A$6:$D$15,3,0),0)*'الأسعار'!$D$3)</f>
        <v/>
      </c>
      <c r="I26" s="23">
        <f>IF(C26="","",F26+G26+H26)</f>
        <v/>
      </c>
      <c r="J26" s="23">
        <f>IF(C26="","",N(D26)*IFERROR(VLOOKUP(C26,'الأسعار'!$A$6:$D$15,4,0),0)*(1-N(E26)))</f>
        <v/>
      </c>
      <c r="K26" s="23">
        <f>IF(C26="","",J26-I26)</f>
        <v/>
      </c>
      <c r="L26" s="26">
        <f>IF(OR(C26="",N(J26)=0),"",K26/J26)</f>
        <v/>
      </c>
    </row>
    <row r="27">
      <c r="A27" s="24" t="n"/>
      <c r="B27" s="21" t="n"/>
      <c r="C27" s="21" t="n"/>
      <c r="D27" s="19" t="n"/>
      <c r="E27" s="25" t="n"/>
      <c r="F27" s="23">
        <f>IF(C27="","",N(D27)*IFERROR(VLOOKUP(C27,'الأسعار'!$A$6:$D$15,2,0),0))</f>
        <v/>
      </c>
      <c r="G27" s="23">
        <f>IF(C27="","",N(D27)*IFERROR(VLOOKUP(C27,'الأسعار'!$A$6:$D$15,3,0),0)*'الأسعار'!$B$3)</f>
        <v/>
      </c>
      <c r="H27" s="23">
        <f>IF(C27="","",N(D27)*IFERROR(VLOOKUP(C27,'الأسعار'!$A$6:$D$15,3,0),0)*'الأسعار'!$D$3)</f>
        <v/>
      </c>
      <c r="I27" s="23">
        <f>IF(C27="","",F27+G27+H27)</f>
        <v/>
      </c>
      <c r="J27" s="23">
        <f>IF(C27="","",N(D27)*IFERROR(VLOOKUP(C27,'الأسعار'!$A$6:$D$15,4,0),0)*(1-N(E27)))</f>
        <v/>
      </c>
      <c r="K27" s="23">
        <f>IF(C27="","",J27-I27)</f>
        <v/>
      </c>
      <c r="L27" s="26">
        <f>IF(OR(C27="",N(J27)=0),"",K27/J27)</f>
        <v/>
      </c>
    </row>
    <row r="28">
      <c r="A28" s="24" t="n"/>
      <c r="B28" s="21" t="n"/>
      <c r="C28" s="21" t="n"/>
      <c r="D28" s="19" t="n"/>
      <c r="E28" s="25" t="n"/>
      <c r="F28" s="23">
        <f>IF(C28="","",N(D28)*IFERROR(VLOOKUP(C28,'الأسعار'!$A$6:$D$15,2,0),0))</f>
        <v/>
      </c>
      <c r="G28" s="23">
        <f>IF(C28="","",N(D28)*IFERROR(VLOOKUP(C28,'الأسعار'!$A$6:$D$15,3,0),0)*'الأسعار'!$B$3)</f>
        <v/>
      </c>
      <c r="H28" s="23">
        <f>IF(C28="","",N(D28)*IFERROR(VLOOKUP(C28,'الأسعار'!$A$6:$D$15,3,0),0)*'الأسعار'!$D$3)</f>
        <v/>
      </c>
      <c r="I28" s="23">
        <f>IF(C28="","",F28+G28+H28)</f>
        <v/>
      </c>
      <c r="J28" s="23">
        <f>IF(C28="","",N(D28)*IFERROR(VLOOKUP(C28,'الأسعار'!$A$6:$D$15,4,0),0)*(1-N(E28)))</f>
        <v/>
      </c>
      <c r="K28" s="23">
        <f>IF(C28="","",J28-I28)</f>
        <v/>
      </c>
      <c r="L28" s="26">
        <f>IF(OR(C28="",N(J28)=0),"",K28/J28)</f>
        <v/>
      </c>
    </row>
    <row r="29">
      <c r="A29" s="24" t="n"/>
      <c r="B29" s="21" t="n"/>
      <c r="C29" s="21" t="n"/>
      <c r="D29" s="19" t="n"/>
      <c r="E29" s="25" t="n"/>
      <c r="F29" s="23">
        <f>IF(C29="","",N(D29)*IFERROR(VLOOKUP(C29,'الأسعار'!$A$6:$D$15,2,0),0))</f>
        <v/>
      </c>
      <c r="G29" s="23">
        <f>IF(C29="","",N(D29)*IFERROR(VLOOKUP(C29,'الأسعار'!$A$6:$D$15,3,0),0)*'الأسعار'!$B$3)</f>
        <v/>
      </c>
      <c r="H29" s="23">
        <f>IF(C29="","",N(D29)*IFERROR(VLOOKUP(C29,'الأسعار'!$A$6:$D$15,3,0),0)*'الأسعار'!$D$3)</f>
        <v/>
      </c>
      <c r="I29" s="23">
        <f>IF(C29="","",F29+G29+H29)</f>
        <v/>
      </c>
      <c r="J29" s="23">
        <f>IF(C29="","",N(D29)*IFERROR(VLOOKUP(C29,'الأسعار'!$A$6:$D$15,4,0),0)*(1-N(E29)))</f>
        <v/>
      </c>
      <c r="K29" s="23">
        <f>IF(C29="","",J29-I29)</f>
        <v/>
      </c>
      <c r="L29" s="26">
        <f>IF(OR(C29="",N(J29)=0),"",K29/J29)</f>
        <v/>
      </c>
    </row>
    <row r="30">
      <c r="A30" s="24" t="n"/>
      <c r="B30" s="21" t="n"/>
      <c r="C30" s="21" t="n"/>
      <c r="D30" s="19" t="n"/>
      <c r="E30" s="25" t="n"/>
      <c r="F30" s="23">
        <f>IF(C30="","",N(D30)*IFERROR(VLOOKUP(C30,'الأسعار'!$A$6:$D$15,2,0),0))</f>
        <v/>
      </c>
      <c r="G30" s="23">
        <f>IF(C30="","",N(D30)*IFERROR(VLOOKUP(C30,'الأسعار'!$A$6:$D$15,3,0),0)*'الأسعار'!$B$3)</f>
        <v/>
      </c>
      <c r="H30" s="23">
        <f>IF(C30="","",N(D30)*IFERROR(VLOOKUP(C30,'الأسعار'!$A$6:$D$15,3,0),0)*'الأسعار'!$D$3)</f>
        <v/>
      </c>
      <c r="I30" s="23">
        <f>IF(C30="","",F30+G30+H30)</f>
        <v/>
      </c>
      <c r="J30" s="23">
        <f>IF(C30="","",N(D30)*IFERROR(VLOOKUP(C30,'الأسعار'!$A$6:$D$15,4,0),0)*(1-N(E30)))</f>
        <v/>
      </c>
      <c r="K30" s="23">
        <f>IF(C30="","",J30-I30)</f>
        <v/>
      </c>
      <c r="L30" s="26">
        <f>IF(OR(C30="",N(J30)=0),"",K30/J30)</f>
        <v/>
      </c>
    </row>
    <row r="31">
      <c r="A31" s="24" t="n"/>
      <c r="B31" s="21" t="n"/>
      <c r="C31" s="21" t="n"/>
      <c r="D31" s="19" t="n"/>
      <c r="E31" s="25" t="n"/>
      <c r="F31" s="23">
        <f>IF(C31="","",N(D31)*IFERROR(VLOOKUP(C31,'الأسعار'!$A$6:$D$15,2,0),0))</f>
        <v/>
      </c>
      <c r="G31" s="23">
        <f>IF(C31="","",N(D31)*IFERROR(VLOOKUP(C31,'الأسعار'!$A$6:$D$15,3,0),0)*'الأسعار'!$B$3)</f>
        <v/>
      </c>
      <c r="H31" s="23">
        <f>IF(C31="","",N(D31)*IFERROR(VLOOKUP(C31,'الأسعار'!$A$6:$D$15,3,0),0)*'الأسعار'!$D$3)</f>
        <v/>
      </c>
      <c r="I31" s="23">
        <f>IF(C31="","",F31+G31+H31)</f>
        <v/>
      </c>
      <c r="J31" s="23">
        <f>IF(C31="","",N(D31)*IFERROR(VLOOKUP(C31,'الأسعار'!$A$6:$D$15,4,0),0)*(1-N(E31)))</f>
        <v/>
      </c>
      <c r="K31" s="23">
        <f>IF(C31="","",J31-I31)</f>
        <v/>
      </c>
      <c r="L31" s="26">
        <f>IF(OR(C31="",N(J31)=0),"",K31/J31)</f>
        <v/>
      </c>
    </row>
    <row r="32">
      <c r="A32" s="24" t="n"/>
      <c r="B32" s="21" t="n"/>
      <c r="C32" s="21" t="n"/>
      <c r="D32" s="19" t="n"/>
      <c r="E32" s="25" t="n"/>
      <c r="F32" s="23">
        <f>IF(C32="","",N(D32)*IFERROR(VLOOKUP(C32,'الأسعار'!$A$6:$D$15,2,0),0))</f>
        <v/>
      </c>
      <c r="G32" s="23">
        <f>IF(C32="","",N(D32)*IFERROR(VLOOKUP(C32,'الأسعار'!$A$6:$D$15,3,0),0)*'الأسعار'!$B$3)</f>
        <v/>
      </c>
      <c r="H32" s="23">
        <f>IF(C32="","",N(D32)*IFERROR(VLOOKUP(C32,'الأسعار'!$A$6:$D$15,3,0),0)*'الأسعار'!$D$3)</f>
        <v/>
      </c>
      <c r="I32" s="23">
        <f>IF(C32="","",F32+G32+H32)</f>
        <v/>
      </c>
      <c r="J32" s="23">
        <f>IF(C32="","",N(D32)*IFERROR(VLOOKUP(C32,'الأسعار'!$A$6:$D$15,4,0),0)*(1-N(E32)))</f>
        <v/>
      </c>
      <c r="K32" s="23">
        <f>IF(C32="","",J32-I32)</f>
        <v/>
      </c>
      <c r="L32" s="26">
        <f>IF(OR(C32="",N(J32)=0),"",K32/J32)</f>
        <v/>
      </c>
    </row>
    <row r="33">
      <c r="A33" s="24" t="n"/>
      <c r="B33" s="21" t="n"/>
      <c r="C33" s="21" t="n"/>
      <c r="D33" s="19" t="n"/>
      <c r="E33" s="25" t="n"/>
      <c r="F33" s="23">
        <f>IF(C33="","",N(D33)*IFERROR(VLOOKUP(C33,'الأسعار'!$A$6:$D$15,2,0),0))</f>
        <v/>
      </c>
      <c r="G33" s="23">
        <f>IF(C33="","",N(D33)*IFERROR(VLOOKUP(C33,'الأسعار'!$A$6:$D$15,3,0),0)*'الأسعار'!$B$3)</f>
        <v/>
      </c>
      <c r="H33" s="23">
        <f>IF(C33="","",N(D33)*IFERROR(VLOOKUP(C33,'الأسعار'!$A$6:$D$15,3,0),0)*'الأسعار'!$D$3)</f>
        <v/>
      </c>
      <c r="I33" s="23">
        <f>IF(C33="","",F33+G33+H33)</f>
        <v/>
      </c>
      <c r="J33" s="23">
        <f>IF(C33="","",N(D33)*IFERROR(VLOOKUP(C33,'الأسعار'!$A$6:$D$15,4,0),0)*(1-N(E33)))</f>
        <v/>
      </c>
      <c r="K33" s="23">
        <f>IF(C33="","",J33-I33)</f>
        <v/>
      </c>
      <c r="L33" s="26">
        <f>IF(OR(C33="",N(J33)=0),"",K33/J33)</f>
        <v/>
      </c>
    </row>
    <row r="34">
      <c r="A34" s="24" t="n"/>
      <c r="B34" s="21" t="n"/>
      <c r="C34" s="21" t="n"/>
      <c r="D34" s="19" t="n"/>
      <c r="E34" s="25" t="n"/>
      <c r="F34" s="23">
        <f>IF(C34="","",N(D34)*IFERROR(VLOOKUP(C34,'الأسعار'!$A$6:$D$15,2,0),0))</f>
        <v/>
      </c>
      <c r="G34" s="23">
        <f>IF(C34="","",N(D34)*IFERROR(VLOOKUP(C34,'الأسعار'!$A$6:$D$15,3,0),0)*'الأسعار'!$B$3)</f>
        <v/>
      </c>
      <c r="H34" s="23">
        <f>IF(C34="","",N(D34)*IFERROR(VLOOKUP(C34,'الأسعار'!$A$6:$D$15,3,0),0)*'الأسعار'!$D$3)</f>
        <v/>
      </c>
      <c r="I34" s="23">
        <f>IF(C34="","",F34+G34+H34)</f>
        <v/>
      </c>
      <c r="J34" s="23">
        <f>IF(C34="","",N(D34)*IFERROR(VLOOKUP(C34,'الأسعار'!$A$6:$D$15,4,0),0)*(1-N(E34)))</f>
        <v/>
      </c>
      <c r="K34" s="23">
        <f>IF(C34="","",J34-I34)</f>
        <v/>
      </c>
      <c r="L34" s="26">
        <f>IF(OR(C34="",N(J34)=0),"",K34/J34)</f>
        <v/>
      </c>
    </row>
    <row r="35">
      <c r="A35" s="24" t="n"/>
      <c r="B35" s="21" t="n"/>
      <c r="C35" s="21" t="n"/>
      <c r="D35" s="19" t="n"/>
      <c r="E35" s="25" t="n"/>
      <c r="F35" s="23">
        <f>IF(C35="","",N(D35)*IFERROR(VLOOKUP(C35,'الأسعار'!$A$6:$D$15,2,0),0))</f>
        <v/>
      </c>
      <c r="G35" s="23">
        <f>IF(C35="","",N(D35)*IFERROR(VLOOKUP(C35,'الأسعار'!$A$6:$D$15,3,0),0)*'الأسعار'!$B$3)</f>
        <v/>
      </c>
      <c r="H35" s="23">
        <f>IF(C35="","",N(D35)*IFERROR(VLOOKUP(C35,'الأسعار'!$A$6:$D$15,3,0),0)*'الأسعار'!$D$3)</f>
        <v/>
      </c>
      <c r="I35" s="23">
        <f>IF(C35="","",F35+G35+H35)</f>
        <v/>
      </c>
      <c r="J35" s="23">
        <f>IF(C35="","",N(D35)*IFERROR(VLOOKUP(C35,'الأسعار'!$A$6:$D$15,4,0),0)*(1-N(E35)))</f>
        <v/>
      </c>
      <c r="K35" s="23">
        <f>IF(C35="","",J35-I35)</f>
        <v/>
      </c>
      <c r="L35" s="26">
        <f>IF(OR(C35="",N(J35)=0),"",K35/J35)</f>
        <v/>
      </c>
    </row>
    <row r="36">
      <c r="A36" s="24" t="n"/>
      <c r="B36" s="21" t="n"/>
      <c r="C36" s="21" t="n"/>
      <c r="D36" s="19" t="n"/>
      <c r="E36" s="25" t="n"/>
      <c r="F36" s="23">
        <f>IF(C36="","",N(D36)*IFERROR(VLOOKUP(C36,'الأسعار'!$A$6:$D$15,2,0),0))</f>
        <v/>
      </c>
      <c r="G36" s="23">
        <f>IF(C36="","",N(D36)*IFERROR(VLOOKUP(C36,'الأسعار'!$A$6:$D$15,3,0),0)*'الأسعار'!$B$3)</f>
        <v/>
      </c>
      <c r="H36" s="23">
        <f>IF(C36="","",N(D36)*IFERROR(VLOOKUP(C36,'الأسعار'!$A$6:$D$15,3,0),0)*'الأسعار'!$D$3)</f>
        <v/>
      </c>
      <c r="I36" s="23">
        <f>IF(C36="","",F36+G36+H36)</f>
        <v/>
      </c>
      <c r="J36" s="23">
        <f>IF(C36="","",N(D36)*IFERROR(VLOOKUP(C36,'الأسعار'!$A$6:$D$15,4,0),0)*(1-N(E36)))</f>
        <v/>
      </c>
      <c r="K36" s="23">
        <f>IF(C36="","",J36-I36)</f>
        <v/>
      </c>
      <c r="L36" s="26">
        <f>IF(OR(C36="",N(J36)=0),"",K36/J36)</f>
        <v/>
      </c>
    </row>
    <row r="37">
      <c r="A37" s="24" t="n"/>
      <c r="B37" s="21" t="n"/>
      <c r="C37" s="21" t="n"/>
      <c r="D37" s="19" t="n"/>
      <c r="E37" s="25" t="n"/>
      <c r="F37" s="23">
        <f>IF(C37="","",N(D37)*IFERROR(VLOOKUP(C37,'الأسعار'!$A$6:$D$15,2,0),0))</f>
        <v/>
      </c>
      <c r="G37" s="23">
        <f>IF(C37="","",N(D37)*IFERROR(VLOOKUP(C37,'الأسعار'!$A$6:$D$15,3,0),0)*'الأسعار'!$B$3)</f>
        <v/>
      </c>
      <c r="H37" s="23">
        <f>IF(C37="","",N(D37)*IFERROR(VLOOKUP(C37,'الأسعار'!$A$6:$D$15,3,0),0)*'الأسعار'!$D$3)</f>
        <v/>
      </c>
      <c r="I37" s="23">
        <f>IF(C37="","",F37+G37+H37)</f>
        <v/>
      </c>
      <c r="J37" s="23">
        <f>IF(C37="","",N(D37)*IFERROR(VLOOKUP(C37,'الأسعار'!$A$6:$D$15,4,0),0)*(1-N(E37)))</f>
        <v/>
      </c>
      <c r="K37" s="23">
        <f>IF(C37="","",J37-I37)</f>
        <v/>
      </c>
      <c r="L37" s="26">
        <f>IF(OR(C37="",N(J37)=0),"",K37/J37)</f>
        <v/>
      </c>
    </row>
    <row r="38">
      <c r="A38" s="24" t="n"/>
      <c r="B38" s="21" t="n"/>
      <c r="C38" s="21" t="n"/>
      <c r="D38" s="19" t="n"/>
      <c r="E38" s="25" t="n"/>
      <c r="F38" s="23">
        <f>IF(C38="","",N(D38)*IFERROR(VLOOKUP(C38,'الأسعار'!$A$6:$D$15,2,0),0))</f>
        <v/>
      </c>
      <c r="G38" s="23">
        <f>IF(C38="","",N(D38)*IFERROR(VLOOKUP(C38,'الأسعار'!$A$6:$D$15,3,0),0)*'الأسعار'!$B$3)</f>
        <v/>
      </c>
      <c r="H38" s="23">
        <f>IF(C38="","",N(D38)*IFERROR(VLOOKUP(C38,'الأسعار'!$A$6:$D$15,3,0),0)*'الأسعار'!$D$3)</f>
        <v/>
      </c>
      <c r="I38" s="23">
        <f>IF(C38="","",F38+G38+H38)</f>
        <v/>
      </c>
      <c r="J38" s="23">
        <f>IF(C38="","",N(D38)*IFERROR(VLOOKUP(C38,'الأسعار'!$A$6:$D$15,4,0),0)*(1-N(E38)))</f>
        <v/>
      </c>
      <c r="K38" s="23">
        <f>IF(C38="","",J38-I38)</f>
        <v/>
      </c>
      <c r="L38" s="26">
        <f>IF(OR(C38="",N(J38)=0),"",K38/J38)</f>
        <v/>
      </c>
    </row>
    <row r="39">
      <c r="A39" s="24" t="n"/>
      <c r="B39" s="21" t="n"/>
      <c r="C39" s="21" t="n"/>
      <c r="D39" s="19" t="n"/>
      <c r="E39" s="25" t="n"/>
      <c r="F39" s="23">
        <f>IF(C39="","",N(D39)*IFERROR(VLOOKUP(C39,'الأسعار'!$A$6:$D$15,2,0),0))</f>
        <v/>
      </c>
      <c r="G39" s="23">
        <f>IF(C39="","",N(D39)*IFERROR(VLOOKUP(C39,'الأسعار'!$A$6:$D$15,3,0),0)*'الأسعار'!$B$3)</f>
        <v/>
      </c>
      <c r="H39" s="23">
        <f>IF(C39="","",N(D39)*IFERROR(VLOOKUP(C39,'الأسعار'!$A$6:$D$15,3,0),0)*'الأسعار'!$D$3)</f>
        <v/>
      </c>
      <c r="I39" s="23">
        <f>IF(C39="","",F39+G39+H39)</f>
        <v/>
      </c>
      <c r="J39" s="23">
        <f>IF(C39="","",N(D39)*IFERROR(VLOOKUP(C39,'الأسعار'!$A$6:$D$15,4,0),0)*(1-N(E39)))</f>
        <v/>
      </c>
      <c r="K39" s="23">
        <f>IF(C39="","",J39-I39)</f>
        <v/>
      </c>
      <c r="L39" s="26">
        <f>IF(OR(C39="",N(J39)=0),"",K39/J39)</f>
        <v/>
      </c>
    </row>
    <row r="40">
      <c r="A40" s="24" t="n"/>
      <c r="B40" s="21" t="n"/>
      <c r="C40" s="21" t="n"/>
      <c r="D40" s="19" t="n"/>
      <c r="E40" s="25" t="n"/>
      <c r="F40" s="23">
        <f>IF(C40="","",N(D40)*IFERROR(VLOOKUP(C40,'الأسعار'!$A$6:$D$15,2,0),0))</f>
        <v/>
      </c>
      <c r="G40" s="23">
        <f>IF(C40="","",N(D40)*IFERROR(VLOOKUP(C40,'الأسعار'!$A$6:$D$15,3,0),0)*'الأسعار'!$B$3)</f>
        <v/>
      </c>
      <c r="H40" s="23">
        <f>IF(C40="","",N(D40)*IFERROR(VLOOKUP(C40,'الأسعار'!$A$6:$D$15,3,0),0)*'الأسعار'!$D$3)</f>
        <v/>
      </c>
      <c r="I40" s="23">
        <f>IF(C40="","",F40+G40+H40)</f>
        <v/>
      </c>
      <c r="J40" s="23">
        <f>IF(C40="","",N(D40)*IFERROR(VLOOKUP(C40,'الأسعار'!$A$6:$D$15,4,0),0)*(1-N(E40)))</f>
        <v/>
      </c>
      <c r="K40" s="23">
        <f>IF(C40="","",J40-I40)</f>
        <v/>
      </c>
      <c r="L40" s="26">
        <f>IF(OR(C40="",N(J40)=0),"",K40/J40)</f>
        <v/>
      </c>
    </row>
    <row r="41">
      <c r="A41" s="24" t="n"/>
      <c r="B41" s="21" t="n"/>
      <c r="C41" s="21" t="n"/>
      <c r="D41" s="19" t="n"/>
      <c r="E41" s="25" t="n"/>
      <c r="F41" s="23">
        <f>IF(C41="","",N(D41)*IFERROR(VLOOKUP(C41,'الأسعار'!$A$6:$D$15,2,0),0))</f>
        <v/>
      </c>
      <c r="G41" s="23">
        <f>IF(C41="","",N(D41)*IFERROR(VLOOKUP(C41,'الأسعار'!$A$6:$D$15,3,0),0)*'الأسعار'!$B$3)</f>
        <v/>
      </c>
      <c r="H41" s="23">
        <f>IF(C41="","",N(D41)*IFERROR(VLOOKUP(C41,'الأسعار'!$A$6:$D$15,3,0),0)*'الأسعار'!$D$3)</f>
        <v/>
      </c>
      <c r="I41" s="23">
        <f>IF(C41="","",F41+G41+H41)</f>
        <v/>
      </c>
      <c r="J41" s="23">
        <f>IF(C41="","",N(D41)*IFERROR(VLOOKUP(C41,'الأسعار'!$A$6:$D$15,4,0),0)*(1-N(E41)))</f>
        <v/>
      </c>
      <c r="K41" s="23">
        <f>IF(C41="","",J41-I41)</f>
        <v/>
      </c>
      <c r="L41" s="26">
        <f>IF(OR(C41="",N(J41)=0),"",K41/J41)</f>
        <v/>
      </c>
    </row>
    <row r="42">
      <c r="A42" s="24" t="n"/>
      <c r="B42" s="21" t="n"/>
      <c r="C42" s="21" t="n"/>
      <c r="D42" s="19" t="n"/>
      <c r="E42" s="25" t="n"/>
      <c r="F42" s="23">
        <f>IF(C42="","",N(D42)*IFERROR(VLOOKUP(C42,'الأسعار'!$A$6:$D$15,2,0),0))</f>
        <v/>
      </c>
      <c r="G42" s="23">
        <f>IF(C42="","",N(D42)*IFERROR(VLOOKUP(C42,'الأسعار'!$A$6:$D$15,3,0),0)*'الأسعار'!$B$3)</f>
        <v/>
      </c>
      <c r="H42" s="23">
        <f>IF(C42="","",N(D42)*IFERROR(VLOOKUP(C42,'الأسعار'!$A$6:$D$15,3,0),0)*'الأسعار'!$D$3)</f>
        <v/>
      </c>
      <c r="I42" s="23">
        <f>IF(C42="","",F42+G42+H42)</f>
        <v/>
      </c>
      <c r="J42" s="23">
        <f>IF(C42="","",N(D42)*IFERROR(VLOOKUP(C42,'الأسعار'!$A$6:$D$15,4,0),0)*(1-N(E42)))</f>
        <v/>
      </c>
      <c r="K42" s="23">
        <f>IF(C42="","",J42-I42)</f>
        <v/>
      </c>
      <c r="L42" s="26">
        <f>IF(OR(C42="",N(J42)=0),"",K42/J42)</f>
        <v/>
      </c>
    </row>
    <row r="43">
      <c r="A43" s="24" t="n"/>
      <c r="B43" s="21" t="n"/>
      <c r="C43" s="21" t="n"/>
      <c r="D43" s="19" t="n"/>
      <c r="E43" s="25" t="n"/>
      <c r="F43" s="23">
        <f>IF(C43="","",N(D43)*IFERROR(VLOOKUP(C43,'الأسعار'!$A$6:$D$15,2,0),0))</f>
        <v/>
      </c>
      <c r="G43" s="23">
        <f>IF(C43="","",N(D43)*IFERROR(VLOOKUP(C43,'الأسعار'!$A$6:$D$15,3,0),0)*'الأسعار'!$B$3)</f>
        <v/>
      </c>
      <c r="H43" s="23">
        <f>IF(C43="","",N(D43)*IFERROR(VLOOKUP(C43,'الأسعار'!$A$6:$D$15,3,0),0)*'الأسعار'!$D$3)</f>
        <v/>
      </c>
      <c r="I43" s="23">
        <f>IF(C43="","",F43+G43+H43)</f>
        <v/>
      </c>
      <c r="J43" s="23">
        <f>IF(C43="","",N(D43)*IFERROR(VLOOKUP(C43,'الأسعار'!$A$6:$D$15,4,0),0)*(1-N(E43)))</f>
        <v/>
      </c>
      <c r="K43" s="23">
        <f>IF(C43="","",J43-I43)</f>
        <v/>
      </c>
      <c r="L43" s="26">
        <f>IF(OR(C43="",N(J43)=0),"",K43/J43)</f>
        <v/>
      </c>
    </row>
    <row r="44">
      <c r="A44" s="24" t="n"/>
      <c r="B44" s="21" t="n"/>
      <c r="C44" s="21" t="n"/>
      <c r="D44" s="19" t="n"/>
      <c r="E44" s="25" t="n"/>
      <c r="F44" s="23">
        <f>IF(C44="","",N(D44)*IFERROR(VLOOKUP(C44,'الأسعار'!$A$6:$D$15,2,0),0))</f>
        <v/>
      </c>
      <c r="G44" s="23">
        <f>IF(C44="","",N(D44)*IFERROR(VLOOKUP(C44,'الأسعار'!$A$6:$D$15,3,0),0)*'الأسعار'!$B$3)</f>
        <v/>
      </c>
      <c r="H44" s="23">
        <f>IF(C44="","",N(D44)*IFERROR(VLOOKUP(C44,'الأسعار'!$A$6:$D$15,3,0),0)*'الأسعار'!$D$3)</f>
        <v/>
      </c>
      <c r="I44" s="23">
        <f>IF(C44="","",F44+G44+H44)</f>
        <v/>
      </c>
      <c r="J44" s="23">
        <f>IF(C44="","",N(D44)*IFERROR(VLOOKUP(C44,'الأسعار'!$A$6:$D$15,4,0),0)*(1-N(E44)))</f>
        <v/>
      </c>
      <c r="K44" s="23">
        <f>IF(C44="","",J44-I44)</f>
        <v/>
      </c>
      <c r="L44" s="26">
        <f>IF(OR(C44="",N(J44)=0),"",K44/J44)</f>
        <v/>
      </c>
    </row>
    <row r="45">
      <c r="A45" s="24" t="n"/>
      <c r="B45" s="21" t="n"/>
      <c r="C45" s="21" t="n"/>
      <c r="D45" s="19" t="n"/>
      <c r="E45" s="25" t="n"/>
      <c r="F45" s="23">
        <f>IF(C45="","",N(D45)*IFERROR(VLOOKUP(C45,'الأسعار'!$A$6:$D$15,2,0),0))</f>
        <v/>
      </c>
      <c r="G45" s="23">
        <f>IF(C45="","",N(D45)*IFERROR(VLOOKUP(C45,'الأسعار'!$A$6:$D$15,3,0),0)*'الأسعار'!$B$3)</f>
        <v/>
      </c>
      <c r="H45" s="23">
        <f>IF(C45="","",N(D45)*IFERROR(VLOOKUP(C45,'الأسعار'!$A$6:$D$15,3,0),0)*'الأسعار'!$D$3)</f>
        <v/>
      </c>
      <c r="I45" s="23">
        <f>IF(C45="","",F45+G45+H45)</f>
        <v/>
      </c>
      <c r="J45" s="23">
        <f>IF(C45="","",N(D45)*IFERROR(VLOOKUP(C45,'الأسعار'!$A$6:$D$15,4,0),0)*(1-N(E45)))</f>
        <v/>
      </c>
      <c r="K45" s="23">
        <f>IF(C45="","",J45-I45)</f>
        <v/>
      </c>
      <c r="L45" s="26">
        <f>IF(OR(C45="",N(J45)=0),"",K45/J45)</f>
        <v/>
      </c>
    </row>
    <row r="46">
      <c r="A46" s="24" t="n"/>
      <c r="B46" s="21" t="n"/>
      <c r="C46" s="21" t="n"/>
      <c r="D46" s="19" t="n"/>
      <c r="E46" s="25" t="n"/>
      <c r="F46" s="23">
        <f>IF(C46="","",N(D46)*IFERROR(VLOOKUP(C46,'الأسعار'!$A$6:$D$15,2,0),0))</f>
        <v/>
      </c>
      <c r="G46" s="23">
        <f>IF(C46="","",N(D46)*IFERROR(VLOOKUP(C46,'الأسعار'!$A$6:$D$15,3,0),0)*'الأسعار'!$B$3)</f>
        <v/>
      </c>
      <c r="H46" s="23">
        <f>IF(C46="","",N(D46)*IFERROR(VLOOKUP(C46,'الأسعار'!$A$6:$D$15,3,0),0)*'الأسعار'!$D$3)</f>
        <v/>
      </c>
      <c r="I46" s="23">
        <f>IF(C46="","",F46+G46+H46)</f>
        <v/>
      </c>
      <c r="J46" s="23">
        <f>IF(C46="","",N(D46)*IFERROR(VLOOKUP(C46,'الأسعار'!$A$6:$D$15,4,0),0)*(1-N(E46)))</f>
        <v/>
      </c>
      <c r="K46" s="23">
        <f>IF(C46="","",J46-I46)</f>
        <v/>
      </c>
      <c r="L46" s="26">
        <f>IF(OR(C46="",N(J46)=0),"",K46/J46)</f>
        <v/>
      </c>
    </row>
    <row r="47">
      <c r="A47" s="24" t="n"/>
      <c r="B47" s="21" t="n"/>
      <c r="C47" s="21" t="n"/>
      <c r="D47" s="19" t="n"/>
      <c r="E47" s="25" t="n"/>
      <c r="F47" s="23">
        <f>IF(C47="","",N(D47)*IFERROR(VLOOKUP(C47,'الأسعار'!$A$6:$D$15,2,0),0))</f>
        <v/>
      </c>
      <c r="G47" s="23">
        <f>IF(C47="","",N(D47)*IFERROR(VLOOKUP(C47,'الأسعار'!$A$6:$D$15,3,0),0)*'الأسعار'!$B$3)</f>
        <v/>
      </c>
      <c r="H47" s="23">
        <f>IF(C47="","",N(D47)*IFERROR(VLOOKUP(C47,'الأسعار'!$A$6:$D$15,3,0),0)*'الأسعار'!$D$3)</f>
        <v/>
      </c>
      <c r="I47" s="23">
        <f>IF(C47="","",F47+G47+H47)</f>
        <v/>
      </c>
      <c r="J47" s="23">
        <f>IF(C47="","",N(D47)*IFERROR(VLOOKUP(C47,'الأسعار'!$A$6:$D$15,4,0),0)*(1-N(E47)))</f>
        <v/>
      </c>
      <c r="K47" s="23">
        <f>IF(C47="","",J47-I47)</f>
        <v/>
      </c>
      <c r="L47" s="26">
        <f>IF(OR(C47="",N(J47)=0),"",K47/J47)</f>
        <v/>
      </c>
    </row>
    <row r="48">
      <c r="A48" s="24" t="n"/>
      <c r="B48" s="21" t="n"/>
      <c r="C48" s="21" t="n"/>
      <c r="D48" s="19" t="n"/>
      <c r="E48" s="25" t="n"/>
      <c r="F48" s="23">
        <f>IF(C48="","",N(D48)*IFERROR(VLOOKUP(C48,'الأسعار'!$A$6:$D$15,2,0),0))</f>
        <v/>
      </c>
      <c r="G48" s="23">
        <f>IF(C48="","",N(D48)*IFERROR(VLOOKUP(C48,'الأسعار'!$A$6:$D$15,3,0),0)*'الأسعار'!$B$3)</f>
        <v/>
      </c>
      <c r="H48" s="23">
        <f>IF(C48="","",N(D48)*IFERROR(VLOOKUP(C48,'الأسعار'!$A$6:$D$15,3,0),0)*'الأسعار'!$D$3)</f>
        <v/>
      </c>
      <c r="I48" s="23">
        <f>IF(C48="","",F48+G48+H48)</f>
        <v/>
      </c>
      <c r="J48" s="23">
        <f>IF(C48="","",N(D48)*IFERROR(VLOOKUP(C48,'الأسعار'!$A$6:$D$15,4,0),0)*(1-N(E48)))</f>
        <v/>
      </c>
      <c r="K48" s="23">
        <f>IF(C48="","",J48-I48)</f>
        <v/>
      </c>
      <c r="L48" s="26">
        <f>IF(OR(C48="",N(J48)=0),"",K48/J48)</f>
        <v/>
      </c>
    </row>
    <row r="49">
      <c r="A49" s="24" t="n"/>
      <c r="B49" s="21" t="n"/>
      <c r="C49" s="21" t="n"/>
      <c r="D49" s="19" t="n"/>
      <c r="E49" s="25" t="n"/>
      <c r="F49" s="23">
        <f>IF(C49="","",N(D49)*IFERROR(VLOOKUP(C49,'الأسعار'!$A$6:$D$15,2,0),0))</f>
        <v/>
      </c>
      <c r="G49" s="23">
        <f>IF(C49="","",N(D49)*IFERROR(VLOOKUP(C49,'الأسعار'!$A$6:$D$15,3,0),0)*'الأسعار'!$B$3)</f>
        <v/>
      </c>
      <c r="H49" s="23">
        <f>IF(C49="","",N(D49)*IFERROR(VLOOKUP(C49,'الأسعار'!$A$6:$D$15,3,0),0)*'الأسعار'!$D$3)</f>
        <v/>
      </c>
      <c r="I49" s="23">
        <f>IF(C49="","",F49+G49+H49)</f>
        <v/>
      </c>
      <c r="J49" s="23">
        <f>IF(C49="","",N(D49)*IFERROR(VLOOKUP(C49,'الأسعار'!$A$6:$D$15,4,0),0)*(1-N(E49)))</f>
        <v/>
      </c>
      <c r="K49" s="23">
        <f>IF(C49="","",J49-I49)</f>
        <v/>
      </c>
      <c r="L49" s="26">
        <f>IF(OR(C49="",N(J49)=0),"",K49/J49)</f>
        <v/>
      </c>
    </row>
    <row r="50">
      <c r="A50" s="24" t="n"/>
      <c r="B50" s="21" t="n"/>
      <c r="C50" s="21" t="n"/>
      <c r="D50" s="19" t="n"/>
      <c r="E50" s="25" t="n"/>
      <c r="F50" s="23">
        <f>IF(C50="","",N(D50)*IFERROR(VLOOKUP(C50,'الأسعار'!$A$6:$D$15,2,0),0))</f>
        <v/>
      </c>
      <c r="G50" s="23">
        <f>IF(C50="","",N(D50)*IFERROR(VLOOKUP(C50,'الأسعار'!$A$6:$D$15,3,0),0)*'الأسعار'!$B$3)</f>
        <v/>
      </c>
      <c r="H50" s="23">
        <f>IF(C50="","",N(D50)*IFERROR(VLOOKUP(C50,'الأسعار'!$A$6:$D$15,3,0),0)*'الأسعار'!$D$3)</f>
        <v/>
      </c>
      <c r="I50" s="23">
        <f>IF(C50="","",F50+G50+H50)</f>
        <v/>
      </c>
      <c r="J50" s="23">
        <f>IF(C50="","",N(D50)*IFERROR(VLOOKUP(C50,'الأسعار'!$A$6:$D$15,4,0),0)*(1-N(E50)))</f>
        <v/>
      </c>
      <c r="K50" s="23">
        <f>IF(C50="","",J50-I50)</f>
        <v/>
      </c>
      <c r="L50" s="26">
        <f>IF(OR(C50="",N(J50)=0),"",K50/J50)</f>
        <v/>
      </c>
    </row>
    <row r="51">
      <c r="A51" s="24" t="n"/>
      <c r="B51" s="21" t="n"/>
      <c r="C51" s="21" t="n"/>
      <c r="D51" s="19" t="n"/>
      <c r="E51" s="25" t="n"/>
      <c r="F51" s="23">
        <f>IF(C51="","",N(D51)*IFERROR(VLOOKUP(C51,'الأسعار'!$A$6:$D$15,2,0),0))</f>
        <v/>
      </c>
      <c r="G51" s="23">
        <f>IF(C51="","",N(D51)*IFERROR(VLOOKUP(C51,'الأسعار'!$A$6:$D$15,3,0),0)*'الأسعار'!$B$3)</f>
        <v/>
      </c>
      <c r="H51" s="23">
        <f>IF(C51="","",N(D51)*IFERROR(VLOOKUP(C51,'الأسعار'!$A$6:$D$15,3,0),0)*'الأسعار'!$D$3)</f>
        <v/>
      </c>
      <c r="I51" s="23">
        <f>IF(C51="","",F51+G51+H51)</f>
        <v/>
      </c>
      <c r="J51" s="23">
        <f>IF(C51="","",N(D51)*IFERROR(VLOOKUP(C51,'الأسعار'!$A$6:$D$15,4,0),0)*(1-N(E51)))</f>
        <v/>
      </c>
      <c r="K51" s="23">
        <f>IF(C51="","",J51-I51)</f>
        <v/>
      </c>
      <c r="L51" s="26">
        <f>IF(OR(C51="",N(J51)=0),"",K51/J51)</f>
        <v/>
      </c>
    </row>
    <row r="52">
      <c r="A52" s="24" t="n"/>
      <c r="B52" s="21" t="n"/>
      <c r="C52" s="21" t="n"/>
      <c r="D52" s="19" t="n"/>
      <c r="E52" s="25" t="n"/>
      <c r="F52" s="23">
        <f>IF(C52="","",N(D52)*IFERROR(VLOOKUP(C52,'الأسعار'!$A$6:$D$15,2,0),0))</f>
        <v/>
      </c>
      <c r="G52" s="23">
        <f>IF(C52="","",N(D52)*IFERROR(VLOOKUP(C52,'الأسعار'!$A$6:$D$15,3,0),0)*'الأسعار'!$B$3)</f>
        <v/>
      </c>
      <c r="H52" s="23">
        <f>IF(C52="","",N(D52)*IFERROR(VLOOKUP(C52,'الأسعار'!$A$6:$D$15,3,0),0)*'الأسعار'!$D$3)</f>
        <v/>
      </c>
      <c r="I52" s="23">
        <f>IF(C52="","",F52+G52+H52)</f>
        <v/>
      </c>
      <c r="J52" s="23">
        <f>IF(C52="","",N(D52)*IFERROR(VLOOKUP(C52,'الأسعار'!$A$6:$D$15,4,0),0)*(1-N(E52)))</f>
        <v/>
      </c>
      <c r="K52" s="23">
        <f>IF(C52="","",J52-I52)</f>
        <v/>
      </c>
      <c r="L52" s="26">
        <f>IF(OR(C52="",N(J52)=0),"",K52/J52)</f>
        <v/>
      </c>
    </row>
    <row r="53">
      <c r="A53" s="24" t="n"/>
      <c r="B53" s="21" t="n"/>
      <c r="C53" s="21" t="n"/>
      <c r="D53" s="19" t="n"/>
      <c r="E53" s="25" t="n"/>
      <c r="F53" s="23">
        <f>IF(C53="","",N(D53)*IFERROR(VLOOKUP(C53,'الأسعار'!$A$6:$D$15,2,0),0))</f>
        <v/>
      </c>
      <c r="G53" s="23">
        <f>IF(C53="","",N(D53)*IFERROR(VLOOKUP(C53,'الأسعار'!$A$6:$D$15,3,0),0)*'الأسعار'!$B$3)</f>
        <v/>
      </c>
      <c r="H53" s="23">
        <f>IF(C53="","",N(D53)*IFERROR(VLOOKUP(C53,'الأسعار'!$A$6:$D$15,3,0),0)*'الأسعار'!$D$3)</f>
        <v/>
      </c>
      <c r="I53" s="23">
        <f>IF(C53="","",F53+G53+H53)</f>
        <v/>
      </c>
      <c r="J53" s="23">
        <f>IF(C53="","",N(D53)*IFERROR(VLOOKUP(C53,'الأسعار'!$A$6:$D$15,4,0),0)*(1-N(E53)))</f>
        <v/>
      </c>
      <c r="K53" s="23">
        <f>IF(C53="","",J53-I53)</f>
        <v/>
      </c>
      <c r="L53" s="26">
        <f>IF(OR(C53="",N(J53)=0),"",K53/J53)</f>
        <v/>
      </c>
    </row>
    <row r="54">
      <c r="A54" s="24" t="n"/>
      <c r="B54" s="21" t="n"/>
      <c r="C54" s="21" t="n"/>
      <c r="D54" s="19" t="n"/>
      <c r="E54" s="25" t="n"/>
      <c r="F54" s="23">
        <f>IF(C54="","",N(D54)*IFERROR(VLOOKUP(C54,'الأسعار'!$A$6:$D$15,2,0),0))</f>
        <v/>
      </c>
      <c r="G54" s="23">
        <f>IF(C54="","",N(D54)*IFERROR(VLOOKUP(C54,'الأسعار'!$A$6:$D$15,3,0),0)*'الأسعار'!$B$3)</f>
        <v/>
      </c>
      <c r="H54" s="23">
        <f>IF(C54="","",N(D54)*IFERROR(VLOOKUP(C54,'الأسعار'!$A$6:$D$15,3,0),0)*'الأسعار'!$D$3)</f>
        <v/>
      </c>
      <c r="I54" s="23">
        <f>IF(C54="","",F54+G54+H54)</f>
        <v/>
      </c>
      <c r="J54" s="23">
        <f>IF(C54="","",N(D54)*IFERROR(VLOOKUP(C54,'الأسعار'!$A$6:$D$15,4,0),0)*(1-N(E54)))</f>
        <v/>
      </c>
      <c r="K54" s="23">
        <f>IF(C54="","",J54-I54)</f>
        <v/>
      </c>
      <c r="L54" s="26">
        <f>IF(OR(C54="",N(J54)=0),"",K54/J54)</f>
        <v/>
      </c>
    </row>
    <row r="55">
      <c r="A55" s="24" t="n"/>
      <c r="B55" s="21" t="n"/>
      <c r="C55" s="21" t="n"/>
      <c r="D55" s="19" t="n"/>
      <c r="E55" s="25" t="n"/>
      <c r="F55" s="23">
        <f>IF(C55="","",N(D55)*IFERROR(VLOOKUP(C55,'الأسعار'!$A$6:$D$15,2,0),0))</f>
        <v/>
      </c>
      <c r="G55" s="23">
        <f>IF(C55="","",N(D55)*IFERROR(VLOOKUP(C55,'الأسعار'!$A$6:$D$15,3,0),0)*'الأسعار'!$B$3)</f>
        <v/>
      </c>
      <c r="H55" s="23">
        <f>IF(C55="","",N(D55)*IFERROR(VLOOKUP(C55,'الأسعار'!$A$6:$D$15,3,0),0)*'الأسعار'!$D$3)</f>
        <v/>
      </c>
      <c r="I55" s="23">
        <f>IF(C55="","",F55+G55+H55)</f>
        <v/>
      </c>
      <c r="J55" s="23">
        <f>IF(C55="","",N(D55)*IFERROR(VLOOKUP(C55,'الأسعار'!$A$6:$D$15,4,0),0)*(1-N(E55)))</f>
        <v/>
      </c>
      <c r="K55" s="23">
        <f>IF(C55="","",J55-I55)</f>
        <v/>
      </c>
      <c r="L55" s="26">
        <f>IF(OR(C55="",N(J55)=0),"",K55/J55)</f>
        <v/>
      </c>
    </row>
    <row r="56">
      <c r="A56" s="27" t="n"/>
      <c r="B56" s="27" t="n"/>
      <c r="C56" s="28" t="inlineStr">
        <is>
          <t>الإجمالي</t>
        </is>
      </c>
      <c r="D56" s="29">
        <f>SUM(D6:D55)</f>
        <v/>
      </c>
      <c r="E56" s="27" t="n"/>
      <c r="F56" s="29">
        <f>SUM(F6:F55)</f>
        <v/>
      </c>
      <c r="G56" s="29">
        <f>SUM(G6:G55)</f>
        <v/>
      </c>
      <c r="H56" s="29">
        <f>SUM(H6:H55)</f>
        <v/>
      </c>
      <c r="I56" s="29">
        <f>SUM(I6:I55)</f>
        <v/>
      </c>
      <c r="J56" s="29">
        <f>SUM(J6:J55)</f>
        <v/>
      </c>
      <c r="K56" s="29">
        <f>SUM(K6:K55)</f>
        <v/>
      </c>
      <c r="L56" s="30">
        <f>IF(J56=0,"",K56/J56)</f>
        <v/>
      </c>
    </row>
    <row r="58" ht="30" customHeight="1">
      <c r="A58" s="20" t="inlineStr"/>
      <c r="B58" s="20" t="inlineStr">
        <is>
          <t>العيادة</t>
        </is>
      </c>
      <c r="C58" s="20" t="inlineStr">
        <is>
          <t>عدد الأوامر</t>
        </is>
      </c>
      <c r="D58" s="20" t="inlineStr">
        <is>
          <t>الإيراد</t>
        </is>
      </c>
      <c r="E58" s="20" t="inlineStr">
        <is>
          <t>الربح</t>
        </is>
      </c>
    </row>
    <row r="59">
      <c r="B59" s="21" t="inlineStr">
        <is>
          <t>د. هاني مراد</t>
        </is>
      </c>
      <c r="C59" s="23">
        <f>COUNTIF($B$6:$B$55,B59)</f>
        <v/>
      </c>
      <c r="D59" s="23">
        <f>SUMIF($B$6:$B$55,B59,$J$6:$J$55)</f>
        <v/>
      </c>
      <c r="E59" s="23">
        <f>SUMIF($B$6:$B$55,B59,$K$6:$K$55)</f>
        <v/>
      </c>
    </row>
    <row r="60">
      <c r="B60" s="21" t="inlineStr">
        <is>
          <t>مركز سمايل</t>
        </is>
      </c>
      <c r="C60" s="23">
        <f>COUNTIF($B$6:$B$55,B60)</f>
        <v/>
      </c>
      <c r="D60" s="23">
        <f>SUMIF($B$6:$B$55,B60,$J$6:$J$55)</f>
        <v/>
      </c>
      <c r="E60" s="23">
        <f>SUMIF($B$6:$B$55,B60,$K$6:$K$55)</f>
        <v/>
      </c>
    </row>
    <row r="61">
      <c r="B61" s="21" t="inlineStr">
        <is>
          <t>د. ريهام علي</t>
        </is>
      </c>
      <c r="C61" s="23">
        <f>COUNTIF($B$6:$B$55,B61)</f>
        <v/>
      </c>
      <c r="D61" s="23">
        <f>SUMIF($B$6:$B$55,B61,$J$6:$J$55)</f>
        <v/>
      </c>
      <c r="E61" s="23">
        <f>SUMIF($B$6:$B$55,B61,$K$6:$K$55)</f>
        <v/>
      </c>
    </row>
    <row r="62">
      <c r="B62" s="21" t="inlineStr">
        <is>
          <t>د. سامح نبيل</t>
        </is>
      </c>
      <c r="C62" s="23">
        <f>COUNTIF($B$6:$B$55,B62)</f>
        <v/>
      </c>
      <c r="D62" s="23">
        <f>SUMIF($B$6:$B$55,B62,$J$6:$J$55)</f>
        <v/>
      </c>
      <c r="E62" s="23">
        <f>SUMIF($B$6:$B$55,B62,$K$6:$K$55)</f>
        <v/>
      </c>
    </row>
  </sheetData>
  <sheetProtection selectLockedCells="0" selectUnlockedCells="0" sheet="1" objects="0" insertRows="1" insertHyperlinks="1" autoFilter="0" scenarios="0" formatColumns="0" deleteColumns="1" insertColumns="1" pivotTables="1" deleteRows="1" formatCells="0" formatRows="0" sort="0"/>
  <mergeCells count="2">
    <mergeCell ref="A2:L2"/>
    <mergeCell ref="A1:L1"/>
  </mergeCells>
  <conditionalFormatting sqref="L6:L55">
    <cfRule type="cellIs" priority="1" operator="lessThan" dxfId="0">
      <formula>0.2</formula>
    </cfRule>
  </conditionalFormatting>
  <dataValidations count="1">
    <dataValidation sqref="C6:C55" showDropDown="0" showInputMessage="0" showErrorMessage="0" allowBlank="1" type="list">
      <formula1>"تاج زيركون,تاج بورسلين على معدن,طقم كامل أكريل,طقم جزئي متحرك,فينير إيماكس,تاج مؤقت"</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2026-10-30T03:00:48Z</dcterms:created>
  <dcterms:modified xmlns:dcterms="http://purl.org/dc/terms/" xmlns:xsi="http://www.w3.org/2001/XMLSchema-instance" xsi:type="dcterms:W3CDTF">2026-10-30T03:00:48Z</dcterms:modified>
</cp:coreProperties>
</file>