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باقات" sheetId="3" state="visible" r:id="rId3"/>
    <sheet xmlns:r="http://schemas.openxmlformats.org/officeDocument/2006/relationships" name="الحجوزات" sheetId="4" state="visible" r:id="rId4"/>
  </sheets>
  <definedNames>
    <definedName name="_xlnm.Print_Area" localSheetId="3">'الحجوزات'!$A$1:$M$61</definedName>
  </definedNames>
  <calcPr calcId="124519" fullCalcOnLoad="1"/>
</workbook>
</file>

<file path=xl/styles.xml><?xml version="1.0" encoding="utf-8"?>
<styleSheet xmlns="http://schemas.openxmlformats.org/spreadsheetml/2006/main">
  <numFmts count="3">
    <numFmt numFmtId="164" formatCode="#,##0;[Red]-#,##0"/>
    <numFmt numFmtId="165" formatCode="yyyy-mm-dd"/>
    <numFmt numFmtId="166" formatCode="dd/mm/yyyy"/>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1"/>
    </font>
    <font>
      <name val="Arial"/>
      <b val="1"/>
      <color rgb="00000000"/>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4">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s>
  <cellStyleXfs count="1">
    <xf numFmtId="0" fontId="0" fillId="0" borderId="0"/>
  </cellStyleXfs>
  <cellXfs count="29">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2" borderId="2" applyAlignment="1" pivotButton="0" quotePrefix="0" xfId="0">
      <alignment horizontal="center" vertical="center" wrapText="1"/>
    </xf>
    <xf numFmtId="0" fontId="10" fillId="4" borderId="2" applyAlignment="1" applyProtection="1" pivotButton="0" quotePrefix="0" xfId="0">
      <alignment horizontal="center" vertical="center"/>
      <protection locked="0" hidden="0"/>
    </xf>
    <xf numFmtId="164" fontId="10" fillId="4" borderId="2" applyAlignment="1" applyProtection="1" pivotButton="0" quotePrefix="0" xfId="0">
      <alignment horizontal="center" vertical="center"/>
      <protection locked="0" hidden="0"/>
    </xf>
    <xf numFmtId="166" fontId="10" fillId="4" borderId="2" applyAlignment="1" applyProtection="1" pivotButton="0" quotePrefix="0" xfId="0">
      <alignment horizontal="center" vertical="center"/>
      <protection locked="0" hidden="0"/>
    </xf>
    <xf numFmtId="0" fontId="10" fillId="4" borderId="2" applyAlignment="1" applyProtection="1" pivotButton="0" quotePrefix="0" xfId="0">
      <alignment horizontal="right" vertical="center"/>
      <protection locked="0" hidden="0"/>
    </xf>
    <xf numFmtId="164" fontId="10" fillId="0" borderId="2" applyAlignment="1" pivotButton="0" quotePrefix="0" xfId="0">
      <alignment horizontal="center" vertical="center"/>
    </xf>
    <xf numFmtId="0" fontId="10" fillId="0" borderId="2" applyAlignment="1" pivotButton="0" quotePrefix="0" xfId="0">
      <alignment horizontal="center" vertical="center"/>
    </xf>
    <xf numFmtId="0" fontId="16" fillId="5" borderId="3" pivotButton="0" quotePrefix="0" xfId="0"/>
    <xf numFmtId="0" fontId="16" fillId="5" borderId="3" applyAlignment="1" pivotButton="0" quotePrefix="0" xfId="0">
      <alignment horizontal="right" vertical="center" wrapText="1"/>
    </xf>
    <xf numFmtId="164" fontId="16" fillId="5" borderId="3" applyAlignment="1" pivotButton="0" quotePrefix="0" xfId="0">
      <alignment horizontal="center" vertical="center"/>
    </xf>
    <xf numFmtId="0" fontId="15" fillId="0" borderId="2" applyAlignment="1" pivotButton="0" quotePrefix="0" xfId="0">
      <alignment horizontal="center" vertical="center" wrapText="1"/>
    </xf>
  </cellXfs>
  <cellStyles count="1">
    <cellStyle name="Normal" xfId="0" builtinId="0" hidden="0"/>
  </cellStyles>
  <dxfs count="3">
    <dxf>
      <font>
        <name val="Arial"/>
        <b val="1"/>
        <color rgb="00274E13"/>
      </font>
      <fill>
        <patternFill patternType="solid">
          <fgColor rgb="00D9EAD3"/>
        </patternFill>
      </fill>
    </dxf>
    <dxf>
      <font>
        <name val="Arial"/>
        <b val="1"/>
        <color rgb="0014213D"/>
      </font>
      <fill>
        <patternFill patternType="solid">
          <fgColor rgb="00DDE5F2"/>
        </patternFill>
      </fill>
    </dxf>
    <dxf>
      <font>
        <name val="Arial"/>
        <b val="1"/>
        <color rgb="009C0006"/>
      </font>
      <fill>
        <patternFill patternType="solid">
          <f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حجوزات وتحصيل قاعة الأفراح والمناسبات</t>
        </is>
      </c>
    </row>
    <row r="2" ht="4" customHeight="1">
      <c r="A2" s="9" t="n"/>
    </row>
    <row r="4" ht="22" customHeight="1">
      <c r="B4" s="10" t="inlineStr">
        <is>
          <t>فكرة القالب</t>
        </is>
      </c>
    </row>
    <row r="5" ht="50" customHeight="1">
      <c r="A5" s="11" t="inlineStr">
        <is>
          <t>•</t>
        </is>
      </c>
      <c r="B5" s="12" t="inlineStr">
        <is>
          <t>لقاعات الأفراح والمناسبات والفنادق الصغيرة: باقات بسعر أساسي يشمل عددًا من المدعوين وسعر للمدعو الإضافي وتكلفة مباشرة للمدعو، ثم سجل حجوزات يحسب قيمة كل حجز والمتبقي على العميل والتكلفة المباشرة والهامش وحالة الحجز (بانتظار العربون، عربون مؤكد، مسدد)، مع ملخص لكل باقة.</t>
        </is>
      </c>
    </row>
    <row r="6" ht="22" customHeight="1">
      <c r="B6" s="10" t="inlineStr">
        <is>
          <t>خطوات الاستخدام</t>
        </is>
      </c>
    </row>
    <row r="7" ht="34" customHeight="1">
      <c r="A7" s="11" t="inlineStr">
        <is>
          <t>•</t>
        </is>
      </c>
      <c r="B7" s="12" t="inlineStr">
        <is>
          <t>في ورقة «الباقات» اكتب لكل باقة السعر الأساسي والمدعوين المشمولين وسعر المدعو الإضافي والتكلفة المباشرة للمدعو (بوفيه، ضيافة، خدمة).</t>
        </is>
      </c>
    </row>
    <row r="8" ht="34" customHeight="1">
      <c r="A8" s="11" t="inlineStr">
        <is>
          <t>•</t>
        </is>
      </c>
      <c r="B8" s="12" t="inlineStr">
        <is>
          <t>في ورقة «الحجوزات» سجّل التاريخ والعميل ونوع المناسبة والباقة وعدد المدعوين والإضافات (زفة، تصوير، ديكور خاص) والخصم والمدفوع حتى الآن.</t>
        </is>
      </c>
    </row>
    <row r="9" ht="22" customHeight="1">
      <c r="B9" s="10" t="inlineStr">
        <is>
          <t>ملاحظات</t>
        </is>
      </c>
    </row>
    <row r="10" ht="34" customHeight="1">
      <c r="A10" s="11" t="inlineStr">
        <is>
          <t>•</t>
        </is>
      </c>
      <c r="B10" s="12" t="inlineStr">
        <is>
          <t>الحجز يُعتبر مؤكدًا عند دفع 30% عربونًا على الأقل. المبالغ المحصلة قبل المناسبة دفعات مقدمة (التزام) ولا تُسجل إيرادًا إلا بعد إقامة المناسبة.</t>
        </is>
      </c>
    </row>
    <row r="12" ht="30" customHeight="1">
      <c r="B12" s="13" t="inlineStr">
        <is>
          <t>الخلايا الصفراء للإدخال، وباقي الخلايا معادلات محمية حتى لا تُمسح بالخطأ. لإلغاء الحماية: مراجعة ← إلغاء حماية الورقة (بدون كلمة مرور).</t>
        </is>
      </c>
    </row>
    <row r="13">
      <c r="B13"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7"/>
  <sheetViews>
    <sheetView showGridLines="0" rightToLeft="1" workbookViewId="0">
      <selection activeCell="A1" sqref="A1"/>
    </sheetView>
  </sheetViews>
  <sheetFormatPr baseColWidth="8" defaultRowHeight="15"/>
  <cols>
    <col width="12" customWidth="1" min="1" max="1"/>
    <col width="14" customWidth="1" min="2" max="2"/>
    <col width="14" customWidth="1" min="3" max="3"/>
    <col width="14" customWidth="1" min="4" max="4"/>
    <col width="14" customWidth="1" min="5" max="5"/>
  </cols>
  <sheetData>
    <row r="1" ht="30" customHeight="1">
      <c r="A1" s="15" t="inlineStr">
        <is>
          <t>الباقات</t>
        </is>
      </c>
      <c r="B1" s="16" t="n"/>
      <c r="C1" s="16" t="n"/>
      <c r="D1" s="16" t="n"/>
      <c r="E1" s="16" t="n"/>
    </row>
    <row r="2" ht="30" customHeight="1">
      <c r="A2" s="17" t="inlineStr">
        <is>
          <t>الخلايا الصفراء للإدخال.</t>
        </is>
      </c>
    </row>
    <row r="4" ht="36" customHeight="1">
      <c r="A4" s="18" t="inlineStr">
        <is>
          <t>الباقة</t>
        </is>
      </c>
      <c r="B4" s="18" t="inlineStr">
        <is>
          <t>السعر الأساسي</t>
        </is>
      </c>
      <c r="C4" s="18" t="inlineStr">
        <is>
          <t>المدعوون المشمولون</t>
        </is>
      </c>
      <c r="D4" s="18" t="inlineStr">
        <is>
          <t>سعر المدعو الإضافي</t>
        </is>
      </c>
      <c r="E4" s="18" t="inlineStr">
        <is>
          <t>تكلفة مباشرة للمدعو</t>
        </is>
      </c>
    </row>
    <row r="5">
      <c r="A5" s="19" t="inlineStr">
        <is>
          <t>فضية</t>
        </is>
      </c>
      <c r="B5" s="20" t="n">
        <v>45000</v>
      </c>
      <c r="C5" s="20" t="n">
        <v>200</v>
      </c>
      <c r="D5" s="20" t="n">
        <v>180</v>
      </c>
      <c r="E5" s="20" t="n">
        <v>120</v>
      </c>
    </row>
    <row r="6">
      <c r="A6" s="19" t="inlineStr">
        <is>
          <t>ذهبية</t>
        </is>
      </c>
      <c r="B6" s="20" t="n">
        <v>80000</v>
      </c>
      <c r="C6" s="20" t="n">
        <v>300</v>
      </c>
      <c r="D6" s="20" t="n">
        <v>250</v>
      </c>
      <c r="E6" s="20" t="n">
        <v>190</v>
      </c>
    </row>
    <row r="7">
      <c r="A7" s="19" t="inlineStr">
        <is>
          <t>ماسية</t>
        </is>
      </c>
      <c r="B7" s="20" t="n">
        <v>140000</v>
      </c>
      <c r="C7" s="20" t="n">
        <v>400</v>
      </c>
      <c r="D7" s="20" t="n">
        <v>330</v>
      </c>
      <c r="E7" s="20" t="n">
        <v>260</v>
      </c>
    </row>
  </sheetData>
  <sheetProtection selectLockedCells="0" selectUnlockedCells="0" sheet="1" objects="0" insertRows="1" insertHyperlinks="1" autoFilter="0" scenarios="0" formatColumns="0" deleteColumns="1" insertColumns="1" pivotTables="1" deleteRows="1" formatCells="0" formatRows="0" sort="0"/>
  <mergeCells count="2">
    <mergeCell ref="A2:E2"/>
    <mergeCell ref="A1:E1"/>
  </mergeCells>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A1:M61"/>
  <sheetViews>
    <sheetView showGridLines="0" rightToLeft="1" workbookViewId="0">
      <pane xSplit="2" ySplit="5" topLeftCell="C6" activePane="bottomRight" state="frozen"/>
      <selection pane="topRight"/>
      <selection pane="bottomLeft"/>
      <selection pane="bottomRight" activeCell="A1" sqref="A1"/>
    </sheetView>
  </sheetViews>
  <sheetFormatPr baseColWidth="8" defaultRowHeight="15"/>
  <cols>
    <col width="11" customWidth="1" min="1" max="1"/>
    <col width="18" customWidth="1" min="2" max="2"/>
    <col width="9" customWidth="1" min="3" max="3"/>
    <col width="8" customWidth="1" min="4" max="4"/>
    <col width="9" customWidth="1" min="5" max="5"/>
    <col width="10" customWidth="1" min="6" max="6"/>
    <col width="9" customWidth="1" min="7" max="7"/>
    <col width="11" customWidth="1" min="8" max="8"/>
    <col width="12" customWidth="1" min="9" max="9"/>
    <col width="11" customWidth="1" min="10" max="10"/>
    <col width="12" customWidth="1" min="11" max="11"/>
    <col width="11" customWidth="1" min="12" max="12"/>
    <col width="14" customWidth="1" min="13" max="13"/>
  </cols>
  <sheetData>
    <row r="1" ht="30" customHeight="1">
      <c r="A1" s="15" t="inlineStr">
        <is>
          <t>حجوزات نوفمبر وديسمبر 2026</t>
        </is>
      </c>
      <c r="B1" s="16" t="n"/>
      <c r="C1" s="16" t="n"/>
      <c r="D1" s="16" t="n"/>
      <c r="E1" s="16" t="n"/>
      <c r="F1" s="16" t="n"/>
      <c r="G1" s="16" t="n"/>
      <c r="H1" s="16" t="n"/>
      <c r="I1" s="16" t="n"/>
      <c r="J1" s="16" t="n"/>
      <c r="K1" s="16" t="n"/>
      <c r="L1" s="16" t="n"/>
      <c r="M1" s="16" t="n"/>
    </row>
    <row r="2" ht="30" customHeight="1">
      <c r="A2" s="17" t="inlineStr">
        <is>
          <t>الخلايا الصفراء للإدخال.</t>
        </is>
      </c>
    </row>
    <row r="5" ht="36" customHeight="1">
      <c r="A5" s="18" t="inlineStr">
        <is>
          <t>التاريخ</t>
        </is>
      </c>
      <c r="B5" s="18" t="inlineStr">
        <is>
          <t>العميل</t>
        </is>
      </c>
      <c r="C5" s="18" t="inlineStr">
        <is>
          <t>المناسبة</t>
        </is>
      </c>
      <c r="D5" s="18" t="inlineStr">
        <is>
          <t>الباقة</t>
        </is>
      </c>
      <c r="E5" s="18" t="inlineStr">
        <is>
          <t>المدعوون</t>
        </is>
      </c>
      <c r="F5" s="18" t="inlineStr">
        <is>
          <t>الإضافات</t>
        </is>
      </c>
      <c r="G5" s="18" t="inlineStr">
        <is>
          <t>الخصم</t>
        </is>
      </c>
      <c r="H5" s="18" t="inlineStr">
        <is>
          <t>المدفوع</t>
        </is>
      </c>
      <c r="I5" s="18" t="inlineStr">
        <is>
          <t>قيمة الحجز</t>
        </is>
      </c>
      <c r="J5" s="18" t="inlineStr">
        <is>
          <t>المتبقي</t>
        </is>
      </c>
      <c r="K5" s="18" t="inlineStr">
        <is>
          <t>التكلفة المباشرة</t>
        </is>
      </c>
      <c r="L5" s="18" t="inlineStr">
        <is>
          <t>الهامش</t>
        </is>
      </c>
      <c r="M5" s="18" t="inlineStr">
        <is>
          <t>الحالة</t>
        </is>
      </c>
    </row>
    <row r="6">
      <c r="A6" s="21" t="n">
        <v>46331</v>
      </c>
      <c r="B6" s="22" t="inlineStr">
        <is>
          <t>أسرة عبد الرحمن</t>
        </is>
      </c>
      <c r="C6" s="19" t="inlineStr">
        <is>
          <t>فرح</t>
        </is>
      </c>
      <c r="D6" s="19" t="inlineStr">
        <is>
          <t>ذهبية</t>
        </is>
      </c>
      <c r="E6" s="20" t="n">
        <v>350</v>
      </c>
      <c r="F6" s="20" t="n">
        <v>12000</v>
      </c>
      <c r="G6" s="20" t="n">
        <v>0</v>
      </c>
      <c r="H6" s="20" t="n">
        <v>60000</v>
      </c>
      <c r="I6" s="23">
        <f>IF(D6="","",IFERROR(VLOOKUP(D6,'الباقات'!$A$5:$E$7,2,0),0)+MAX(0,N(E6)-IFERROR(VLOOKUP(D6,'الباقات'!$A$5:$E$7,3,0),0))*IFERROR(VLOOKUP(D6,'الباقات'!$A$5:$E$7,4,0),0)+N(F6)-N(G6))</f>
        <v/>
      </c>
      <c r="J6" s="23">
        <f>IF(I6="","",I6-N(H6))</f>
        <v/>
      </c>
      <c r="K6" s="23">
        <f>IF(I6="","",N(E6)*IFERROR(VLOOKUP(D6,'الباقات'!$A$5:$E$7,5,0),0))</f>
        <v/>
      </c>
      <c r="L6" s="23">
        <f>IF(I6="","",I6-K6)</f>
        <v/>
      </c>
      <c r="M6" s="24">
        <f>IF(I6="","",IF(N(H6)&gt;=I6,"مسدد",IF(N(H6)&gt;=I6*0.3,"عربون مؤكد","بانتظار العربون")))</f>
        <v/>
      </c>
    </row>
    <row r="7">
      <c r="A7" s="21" t="n">
        <v>46333</v>
      </c>
      <c r="B7" s="22" t="inlineStr">
        <is>
          <t>أسرة الشناوي</t>
        </is>
      </c>
      <c r="C7" s="19" t="inlineStr">
        <is>
          <t>خطوبة</t>
        </is>
      </c>
      <c r="D7" s="19" t="inlineStr">
        <is>
          <t>فضية</t>
        </is>
      </c>
      <c r="E7" s="20" t="n">
        <v>180</v>
      </c>
      <c r="F7" s="20" t="n">
        <v>0</v>
      </c>
      <c r="G7" s="20" t="n">
        <v>0</v>
      </c>
      <c r="H7" s="20" t="n">
        <v>45000</v>
      </c>
      <c r="I7" s="23">
        <f>IF(D7="","",IFERROR(VLOOKUP(D7,'الباقات'!$A$5:$E$7,2,0),0)+MAX(0,N(E7)-IFERROR(VLOOKUP(D7,'الباقات'!$A$5:$E$7,3,0),0))*IFERROR(VLOOKUP(D7,'الباقات'!$A$5:$E$7,4,0),0)+N(F7)-N(G7))</f>
        <v/>
      </c>
      <c r="J7" s="23">
        <f>IF(I7="","",I7-N(H7))</f>
        <v/>
      </c>
      <c r="K7" s="23">
        <f>IF(I7="","",N(E7)*IFERROR(VLOOKUP(D7,'الباقات'!$A$5:$E$7,5,0),0))</f>
        <v/>
      </c>
      <c r="L7" s="23">
        <f>IF(I7="","",I7-K7)</f>
        <v/>
      </c>
      <c r="M7" s="24">
        <f>IF(I7="","",IF(N(H7)&gt;=I7,"مسدد",IF(N(H7)&gt;=I7*0.3,"عربون مؤكد","بانتظار العربون")))</f>
        <v/>
      </c>
    </row>
    <row r="8">
      <c r="A8" s="21" t="n">
        <v>46340</v>
      </c>
      <c r="B8" s="22" t="inlineStr">
        <is>
          <t>شركة النور للأدوية</t>
        </is>
      </c>
      <c r="C8" s="19" t="inlineStr">
        <is>
          <t>مؤتمر</t>
        </is>
      </c>
      <c r="D8" s="19" t="inlineStr">
        <is>
          <t>فضية</t>
        </is>
      </c>
      <c r="E8" s="20" t="n">
        <v>220</v>
      </c>
      <c r="F8" s="20" t="n">
        <v>8000</v>
      </c>
      <c r="G8" s="20" t="n">
        <v>3000</v>
      </c>
      <c r="H8" s="20" t="n">
        <v>20000</v>
      </c>
      <c r="I8" s="23">
        <f>IF(D8="","",IFERROR(VLOOKUP(D8,'الباقات'!$A$5:$E$7,2,0),0)+MAX(0,N(E8)-IFERROR(VLOOKUP(D8,'الباقات'!$A$5:$E$7,3,0),0))*IFERROR(VLOOKUP(D8,'الباقات'!$A$5:$E$7,4,0),0)+N(F8)-N(G8))</f>
        <v/>
      </c>
      <c r="J8" s="23">
        <f>IF(I8="","",I8-N(H8))</f>
        <v/>
      </c>
      <c r="K8" s="23">
        <f>IF(I8="","",N(E8)*IFERROR(VLOOKUP(D8,'الباقات'!$A$5:$E$7,5,0),0))</f>
        <v/>
      </c>
      <c r="L8" s="23">
        <f>IF(I8="","",I8-K8)</f>
        <v/>
      </c>
      <c r="M8" s="24">
        <f>IF(I8="","",IF(N(H8)&gt;=I8,"مسدد",IF(N(H8)&gt;=I8*0.3,"عربون مؤكد","بانتظار العربون")))</f>
        <v/>
      </c>
    </row>
    <row r="9">
      <c r="A9" s="21" t="n">
        <v>46346</v>
      </c>
      <c r="B9" s="22" t="inlineStr">
        <is>
          <t>أسرة منصور</t>
        </is>
      </c>
      <c r="C9" s="19" t="inlineStr">
        <is>
          <t>فرح</t>
        </is>
      </c>
      <c r="D9" s="19" t="inlineStr">
        <is>
          <t>ماسية</t>
        </is>
      </c>
      <c r="E9" s="20" t="n">
        <v>450</v>
      </c>
      <c r="F9" s="20" t="n">
        <v>25000</v>
      </c>
      <c r="G9" s="20" t="n">
        <v>10000</v>
      </c>
      <c r="H9" s="20" t="n">
        <v>90000</v>
      </c>
      <c r="I9" s="23">
        <f>IF(D9="","",IFERROR(VLOOKUP(D9,'الباقات'!$A$5:$E$7,2,0),0)+MAX(0,N(E9)-IFERROR(VLOOKUP(D9,'الباقات'!$A$5:$E$7,3,0),0))*IFERROR(VLOOKUP(D9,'الباقات'!$A$5:$E$7,4,0),0)+N(F9)-N(G9))</f>
        <v/>
      </c>
      <c r="J9" s="23">
        <f>IF(I9="","",I9-N(H9))</f>
        <v/>
      </c>
      <c r="K9" s="23">
        <f>IF(I9="","",N(E9)*IFERROR(VLOOKUP(D9,'الباقات'!$A$5:$E$7,5,0),0))</f>
        <v/>
      </c>
      <c r="L9" s="23">
        <f>IF(I9="","",I9-K9)</f>
        <v/>
      </c>
      <c r="M9" s="24">
        <f>IF(I9="","",IF(N(H9)&gt;=I9,"مسدد",IF(N(H9)&gt;=I9*0.3,"عربون مؤكد","بانتظار العربون")))</f>
        <v/>
      </c>
    </row>
    <row r="10">
      <c r="A10" s="21" t="n">
        <v>46353</v>
      </c>
      <c r="B10" s="22" t="inlineStr">
        <is>
          <t>أسرة حلمي</t>
        </is>
      </c>
      <c r="C10" s="19" t="inlineStr">
        <is>
          <t>عقيقة</t>
        </is>
      </c>
      <c r="D10" s="19" t="inlineStr">
        <is>
          <t>فضية</t>
        </is>
      </c>
      <c r="E10" s="20" t="n">
        <v>120</v>
      </c>
      <c r="F10" s="20" t="n">
        <v>0</v>
      </c>
      <c r="G10" s="20" t="n">
        <v>0</v>
      </c>
      <c r="H10" s="20" t="n">
        <v>10000</v>
      </c>
      <c r="I10" s="23">
        <f>IF(D10="","",IFERROR(VLOOKUP(D10,'الباقات'!$A$5:$E$7,2,0),0)+MAX(0,N(E10)-IFERROR(VLOOKUP(D10,'الباقات'!$A$5:$E$7,3,0),0))*IFERROR(VLOOKUP(D10,'الباقات'!$A$5:$E$7,4,0),0)+N(F10)-N(G10))</f>
        <v/>
      </c>
      <c r="J10" s="23">
        <f>IF(I10="","",I10-N(H10))</f>
        <v/>
      </c>
      <c r="K10" s="23">
        <f>IF(I10="","",N(E10)*IFERROR(VLOOKUP(D10,'الباقات'!$A$5:$E$7,5,0),0))</f>
        <v/>
      </c>
      <c r="L10" s="23">
        <f>IF(I10="","",I10-K10)</f>
        <v/>
      </c>
      <c r="M10" s="24">
        <f>IF(I10="","",IF(N(H10)&gt;=I10,"مسدد",IF(N(H10)&gt;=I10*0.3,"عربون مؤكد","بانتظار العربون")))</f>
        <v/>
      </c>
    </row>
    <row r="11">
      <c r="A11" s="21" t="n">
        <v>46359</v>
      </c>
      <c r="B11" s="22" t="inlineStr">
        <is>
          <t>أسرة رزق</t>
        </is>
      </c>
      <c r="C11" s="19" t="inlineStr">
        <is>
          <t>فرح</t>
        </is>
      </c>
      <c r="D11" s="19" t="inlineStr">
        <is>
          <t>ذهبية</t>
        </is>
      </c>
      <c r="E11" s="20" t="n">
        <v>300</v>
      </c>
      <c r="F11" s="20" t="n">
        <v>6000</v>
      </c>
      <c r="G11" s="20" t="n">
        <v>0</v>
      </c>
      <c r="H11" s="20" t="n">
        <v>30000</v>
      </c>
      <c r="I11" s="23">
        <f>IF(D11="","",IFERROR(VLOOKUP(D11,'الباقات'!$A$5:$E$7,2,0),0)+MAX(0,N(E11)-IFERROR(VLOOKUP(D11,'الباقات'!$A$5:$E$7,3,0),0))*IFERROR(VLOOKUP(D11,'الباقات'!$A$5:$E$7,4,0),0)+N(F11)-N(G11))</f>
        <v/>
      </c>
      <c r="J11" s="23">
        <f>IF(I11="","",I11-N(H11))</f>
        <v/>
      </c>
      <c r="K11" s="23">
        <f>IF(I11="","",N(E11)*IFERROR(VLOOKUP(D11,'الباقات'!$A$5:$E$7,5,0),0))</f>
        <v/>
      </c>
      <c r="L11" s="23">
        <f>IF(I11="","",I11-K11)</f>
        <v/>
      </c>
      <c r="M11" s="24">
        <f>IF(I11="","",IF(N(H11)&gt;=I11,"مسدد",IF(N(H11)&gt;=I11*0.3,"عربون مؤكد","بانتظار العربون")))</f>
        <v/>
      </c>
    </row>
    <row r="12">
      <c r="A12" s="21" t="n">
        <v>46366</v>
      </c>
      <c r="B12" s="22" t="inlineStr">
        <is>
          <t>أسرة البنا</t>
        </is>
      </c>
      <c r="C12" s="19" t="inlineStr">
        <is>
          <t>فرح</t>
        </is>
      </c>
      <c r="D12" s="19" t="inlineStr">
        <is>
          <t>ماسية</t>
        </is>
      </c>
      <c r="E12" s="20" t="n">
        <v>420</v>
      </c>
      <c r="F12" s="20" t="n">
        <v>15000</v>
      </c>
      <c r="G12" s="20" t="n">
        <v>5000</v>
      </c>
      <c r="H12" s="20" t="n">
        <v>156600</v>
      </c>
      <c r="I12" s="23">
        <f>IF(D12="","",IFERROR(VLOOKUP(D12,'الباقات'!$A$5:$E$7,2,0),0)+MAX(0,N(E12)-IFERROR(VLOOKUP(D12,'الباقات'!$A$5:$E$7,3,0),0))*IFERROR(VLOOKUP(D12,'الباقات'!$A$5:$E$7,4,0),0)+N(F12)-N(G12))</f>
        <v/>
      </c>
      <c r="J12" s="23">
        <f>IF(I12="","",I12-N(H12))</f>
        <v/>
      </c>
      <c r="K12" s="23">
        <f>IF(I12="","",N(E12)*IFERROR(VLOOKUP(D12,'الباقات'!$A$5:$E$7,5,0),0))</f>
        <v/>
      </c>
      <c r="L12" s="23">
        <f>IF(I12="","",I12-K12)</f>
        <v/>
      </c>
      <c r="M12" s="24">
        <f>IF(I12="","",IF(N(H12)&gt;=I12,"مسدد",IF(N(H12)&gt;=I12*0.3,"عربون مؤكد","بانتظار العربون")))</f>
        <v/>
      </c>
    </row>
    <row r="13">
      <c r="A13" s="21" t="n"/>
      <c r="B13" s="22" t="n"/>
      <c r="C13" s="19" t="n"/>
      <c r="D13" s="19" t="n"/>
      <c r="E13" s="20" t="n"/>
      <c r="F13" s="20" t="n"/>
      <c r="G13" s="20" t="n"/>
      <c r="H13" s="20" t="n"/>
      <c r="I13" s="23">
        <f>IF(D13="","",IFERROR(VLOOKUP(D13,'الباقات'!$A$5:$E$7,2,0),0)+MAX(0,N(E13)-IFERROR(VLOOKUP(D13,'الباقات'!$A$5:$E$7,3,0),0))*IFERROR(VLOOKUP(D13,'الباقات'!$A$5:$E$7,4,0),0)+N(F13)-N(G13))</f>
        <v/>
      </c>
      <c r="J13" s="23">
        <f>IF(I13="","",I13-N(H13))</f>
        <v/>
      </c>
      <c r="K13" s="23">
        <f>IF(I13="","",N(E13)*IFERROR(VLOOKUP(D13,'الباقات'!$A$5:$E$7,5,0),0))</f>
        <v/>
      </c>
      <c r="L13" s="23">
        <f>IF(I13="","",I13-K13)</f>
        <v/>
      </c>
      <c r="M13" s="24">
        <f>IF(I13="","",IF(N(H13)&gt;=I13,"مسدد",IF(N(H13)&gt;=I13*0.3,"عربون مؤكد","بانتظار العربون")))</f>
        <v/>
      </c>
    </row>
    <row r="14">
      <c r="A14" s="21" t="n"/>
      <c r="B14" s="22" t="n"/>
      <c r="C14" s="19" t="n"/>
      <c r="D14" s="19" t="n"/>
      <c r="E14" s="20" t="n"/>
      <c r="F14" s="20" t="n"/>
      <c r="G14" s="20" t="n"/>
      <c r="H14" s="20" t="n"/>
      <c r="I14" s="23">
        <f>IF(D14="","",IFERROR(VLOOKUP(D14,'الباقات'!$A$5:$E$7,2,0),0)+MAX(0,N(E14)-IFERROR(VLOOKUP(D14,'الباقات'!$A$5:$E$7,3,0),0))*IFERROR(VLOOKUP(D14,'الباقات'!$A$5:$E$7,4,0),0)+N(F14)-N(G14))</f>
        <v/>
      </c>
      <c r="J14" s="23">
        <f>IF(I14="","",I14-N(H14))</f>
        <v/>
      </c>
      <c r="K14" s="23">
        <f>IF(I14="","",N(E14)*IFERROR(VLOOKUP(D14,'الباقات'!$A$5:$E$7,5,0),0))</f>
        <v/>
      </c>
      <c r="L14" s="23">
        <f>IF(I14="","",I14-K14)</f>
        <v/>
      </c>
      <c r="M14" s="24">
        <f>IF(I14="","",IF(N(H14)&gt;=I14,"مسدد",IF(N(H14)&gt;=I14*0.3,"عربون مؤكد","بانتظار العربون")))</f>
        <v/>
      </c>
    </row>
    <row r="15">
      <c r="A15" s="21" t="n"/>
      <c r="B15" s="22" t="n"/>
      <c r="C15" s="19" t="n"/>
      <c r="D15" s="19" t="n"/>
      <c r="E15" s="20" t="n"/>
      <c r="F15" s="20" t="n"/>
      <c r="G15" s="20" t="n"/>
      <c r="H15" s="20" t="n"/>
      <c r="I15" s="23">
        <f>IF(D15="","",IFERROR(VLOOKUP(D15,'الباقات'!$A$5:$E$7,2,0),0)+MAX(0,N(E15)-IFERROR(VLOOKUP(D15,'الباقات'!$A$5:$E$7,3,0),0))*IFERROR(VLOOKUP(D15,'الباقات'!$A$5:$E$7,4,0),0)+N(F15)-N(G15))</f>
        <v/>
      </c>
      <c r="J15" s="23">
        <f>IF(I15="","",I15-N(H15))</f>
        <v/>
      </c>
      <c r="K15" s="23">
        <f>IF(I15="","",N(E15)*IFERROR(VLOOKUP(D15,'الباقات'!$A$5:$E$7,5,0),0))</f>
        <v/>
      </c>
      <c r="L15" s="23">
        <f>IF(I15="","",I15-K15)</f>
        <v/>
      </c>
      <c r="M15" s="24">
        <f>IF(I15="","",IF(N(H15)&gt;=I15,"مسدد",IF(N(H15)&gt;=I15*0.3,"عربون مؤكد","بانتظار العربون")))</f>
        <v/>
      </c>
    </row>
    <row r="16">
      <c r="A16" s="21" t="n"/>
      <c r="B16" s="22" t="n"/>
      <c r="C16" s="19" t="n"/>
      <c r="D16" s="19" t="n"/>
      <c r="E16" s="20" t="n"/>
      <c r="F16" s="20" t="n"/>
      <c r="G16" s="20" t="n"/>
      <c r="H16" s="20" t="n"/>
      <c r="I16" s="23">
        <f>IF(D16="","",IFERROR(VLOOKUP(D16,'الباقات'!$A$5:$E$7,2,0),0)+MAX(0,N(E16)-IFERROR(VLOOKUP(D16,'الباقات'!$A$5:$E$7,3,0),0))*IFERROR(VLOOKUP(D16,'الباقات'!$A$5:$E$7,4,0),0)+N(F16)-N(G16))</f>
        <v/>
      </c>
      <c r="J16" s="23">
        <f>IF(I16="","",I16-N(H16))</f>
        <v/>
      </c>
      <c r="K16" s="23">
        <f>IF(I16="","",N(E16)*IFERROR(VLOOKUP(D16,'الباقات'!$A$5:$E$7,5,0),0))</f>
        <v/>
      </c>
      <c r="L16" s="23">
        <f>IF(I16="","",I16-K16)</f>
        <v/>
      </c>
      <c r="M16" s="24">
        <f>IF(I16="","",IF(N(H16)&gt;=I16,"مسدد",IF(N(H16)&gt;=I16*0.3,"عربون مؤكد","بانتظار العربون")))</f>
        <v/>
      </c>
    </row>
    <row r="17">
      <c r="A17" s="21" t="n"/>
      <c r="B17" s="22" t="n"/>
      <c r="C17" s="19" t="n"/>
      <c r="D17" s="19" t="n"/>
      <c r="E17" s="20" t="n"/>
      <c r="F17" s="20" t="n"/>
      <c r="G17" s="20" t="n"/>
      <c r="H17" s="20" t="n"/>
      <c r="I17" s="23">
        <f>IF(D17="","",IFERROR(VLOOKUP(D17,'الباقات'!$A$5:$E$7,2,0),0)+MAX(0,N(E17)-IFERROR(VLOOKUP(D17,'الباقات'!$A$5:$E$7,3,0),0))*IFERROR(VLOOKUP(D17,'الباقات'!$A$5:$E$7,4,0),0)+N(F17)-N(G17))</f>
        <v/>
      </c>
      <c r="J17" s="23">
        <f>IF(I17="","",I17-N(H17))</f>
        <v/>
      </c>
      <c r="K17" s="23">
        <f>IF(I17="","",N(E17)*IFERROR(VLOOKUP(D17,'الباقات'!$A$5:$E$7,5,0),0))</f>
        <v/>
      </c>
      <c r="L17" s="23">
        <f>IF(I17="","",I17-K17)</f>
        <v/>
      </c>
      <c r="M17" s="24">
        <f>IF(I17="","",IF(N(H17)&gt;=I17,"مسدد",IF(N(H17)&gt;=I17*0.3,"عربون مؤكد","بانتظار العربون")))</f>
        <v/>
      </c>
    </row>
    <row r="18">
      <c r="A18" s="21" t="n"/>
      <c r="B18" s="22" t="n"/>
      <c r="C18" s="19" t="n"/>
      <c r="D18" s="19" t="n"/>
      <c r="E18" s="20" t="n"/>
      <c r="F18" s="20" t="n"/>
      <c r="G18" s="20" t="n"/>
      <c r="H18" s="20" t="n"/>
      <c r="I18" s="23">
        <f>IF(D18="","",IFERROR(VLOOKUP(D18,'الباقات'!$A$5:$E$7,2,0),0)+MAX(0,N(E18)-IFERROR(VLOOKUP(D18,'الباقات'!$A$5:$E$7,3,0),0))*IFERROR(VLOOKUP(D18,'الباقات'!$A$5:$E$7,4,0),0)+N(F18)-N(G18))</f>
        <v/>
      </c>
      <c r="J18" s="23">
        <f>IF(I18="","",I18-N(H18))</f>
        <v/>
      </c>
      <c r="K18" s="23">
        <f>IF(I18="","",N(E18)*IFERROR(VLOOKUP(D18,'الباقات'!$A$5:$E$7,5,0),0))</f>
        <v/>
      </c>
      <c r="L18" s="23">
        <f>IF(I18="","",I18-K18)</f>
        <v/>
      </c>
      <c r="M18" s="24">
        <f>IF(I18="","",IF(N(H18)&gt;=I18,"مسدد",IF(N(H18)&gt;=I18*0.3,"عربون مؤكد","بانتظار العربون")))</f>
        <v/>
      </c>
    </row>
    <row r="19">
      <c r="A19" s="21" t="n"/>
      <c r="B19" s="22" t="n"/>
      <c r="C19" s="19" t="n"/>
      <c r="D19" s="19" t="n"/>
      <c r="E19" s="20" t="n"/>
      <c r="F19" s="20" t="n"/>
      <c r="G19" s="20" t="n"/>
      <c r="H19" s="20" t="n"/>
      <c r="I19" s="23">
        <f>IF(D19="","",IFERROR(VLOOKUP(D19,'الباقات'!$A$5:$E$7,2,0),0)+MAX(0,N(E19)-IFERROR(VLOOKUP(D19,'الباقات'!$A$5:$E$7,3,0),0))*IFERROR(VLOOKUP(D19,'الباقات'!$A$5:$E$7,4,0),0)+N(F19)-N(G19))</f>
        <v/>
      </c>
      <c r="J19" s="23">
        <f>IF(I19="","",I19-N(H19))</f>
        <v/>
      </c>
      <c r="K19" s="23">
        <f>IF(I19="","",N(E19)*IFERROR(VLOOKUP(D19,'الباقات'!$A$5:$E$7,5,0),0))</f>
        <v/>
      </c>
      <c r="L19" s="23">
        <f>IF(I19="","",I19-K19)</f>
        <v/>
      </c>
      <c r="M19" s="24">
        <f>IF(I19="","",IF(N(H19)&gt;=I19,"مسدد",IF(N(H19)&gt;=I19*0.3,"عربون مؤكد","بانتظار العربون")))</f>
        <v/>
      </c>
    </row>
    <row r="20">
      <c r="A20" s="21" t="n"/>
      <c r="B20" s="22" t="n"/>
      <c r="C20" s="19" t="n"/>
      <c r="D20" s="19" t="n"/>
      <c r="E20" s="20" t="n"/>
      <c r="F20" s="20" t="n"/>
      <c r="G20" s="20" t="n"/>
      <c r="H20" s="20" t="n"/>
      <c r="I20" s="23">
        <f>IF(D20="","",IFERROR(VLOOKUP(D20,'الباقات'!$A$5:$E$7,2,0),0)+MAX(0,N(E20)-IFERROR(VLOOKUP(D20,'الباقات'!$A$5:$E$7,3,0),0))*IFERROR(VLOOKUP(D20,'الباقات'!$A$5:$E$7,4,0),0)+N(F20)-N(G20))</f>
        <v/>
      </c>
      <c r="J20" s="23">
        <f>IF(I20="","",I20-N(H20))</f>
        <v/>
      </c>
      <c r="K20" s="23">
        <f>IF(I20="","",N(E20)*IFERROR(VLOOKUP(D20,'الباقات'!$A$5:$E$7,5,0),0))</f>
        <v/>
      </c>
      <c r="L20" s="23">
        <f>IF(I20="","",I20-K20)</f>
        <v/>
      </c>
      <c r="M20" s="24">
        <f>IF(I20="","",IF(N(H20)&gt;=I20,"مسدد",IF(N(H20)&gt;=I20*0.3,"عربون مؤكد","بانتظار العربون")))</f>
        <v/>
      </c>
    </row>
    <row r="21">
      <c r="A21" s="21" t="n"/>
      <c r="B21" s="22" t="n"/>
      <c r="C21" s="19" t="n"/>
      <c r="D21" s="19" t="n"/>
      <c r="E21" s="20" t="n"/>
      <c r="F21" s="20" t="n"/>
      <c r="G21" s="20" t="n"/>
      <c r="H21" s="20" t="n"/>
      <c r="I21" s="23">
        <f>IF(D21="","",IFERROR(VLOOKUP(D21,'الباقات'!$A$5:$E$7,2,0),0)+MAX(0,N(E21)-IFERROR(VLOOKUP(D21,'الباقات'!$A$5:$E$7,3,0),0))*IFERROR(VLOOKUP(D21,'الباقات'!$A$5:$E$7,4,0),0)+N(F21)-N(G21))</f>
        <v/>
      </c>
      <c r="J21" s="23">
        <f>IF(I21="","",I21-N(H21))</f>
        <v/>
      </c>
      <c r="K21" s="23">
        <f>IF(I21="","",N(E21)*IFERROR(VLOOKUP(D21,'الباقات'!$A$5:$E$7,5,0),0))</f>
        <v/>
      </c>
      <c r="L21" s="23">
        <f>IF(I21="","",I21-K21)</f>
        <v/>
      </c>
      <c r="M21" s="24">
        <f>IF(I21="","",IF(N(H21)&gt;=I21,"مسدد",IF(N(H21)&gt;=I21*0.3,"عربون مؤكد","بانتظار العربون")))</f>
        <v/>
      </c>
    </row>
    <row r="22">
      <c r="A22" s="21" t="n"/>
      <c r="B22" s="22" t="n"/>
      <c r="C22" s="19" t="n"/>
      <c r="D22" s="19" t="n"/>
      <c r="E22" s="20" t="n"/>
      <c r="F22" s="20" t="n"/>
      <c r="G22" s="20" t="n"/>
      <c r="H22" s="20" t="n"/>
      <c r="I22" s="23">
        <f>IF(D22="","",IFERROR(VLOOKUP(D22,'الباقات'!$A$5:$E$7,2,0),0)+MAX(0,N(E22)-IFERROR(VLOOKUP(D22,'الباقات'!$A$5:$E$7,3,0),0))*IFERROR(VLOOKUP(D22,'الباقات'!$A$5:$E$7,4,0),0)+N(F22)-N(G22))</f>
        <v/>
      </c>
      <c r="J22" s="23">
        <f>IF(I22="","",I22-N(H22))</f>
        <v/>
      </c>
      <c r="K22" s="23">
        <f>IF(I22="","",N(E22)*IFERROR(VLOOKUP(D22,'الباقات'!$A$5:$E$7,5,0),0))</f>
        <v/>
      </c>
      <c r="L22" s="23">
        <f>IF(I22="","",I22-K22)</f>
        <v/>
      </c>
      <c r="M22" s="24">
        <f>IF(I22="","",IF(N(H22)&gt;=I22,"مسدد",IF(N(H22)&gt;=I22*0.3,"عربون مؤكد","بانتظار العربون")))</f>
        <v/>
      </c>
    </row>
    <row r="23">
      <c r="A23" s="21" t="n"/>
      <c r="B23" s="22" t="n"/>
      <c r="C23" s="19" t="n"/>
      <c r="D23" s="19" t="n"/>
      <c r="E23" s="20" t="n"/>
      <c r="F23" s="20" t="n"/>
      <c r="G23" s="20" t="n"/>
      <c r="H23" s="20" t="n"/>
      <c r="I23" s="23">
        <f>IF(D23="","",IFERROR(VLOOKUP(D23,'الباقات'!$A$5:$E$7,2,0),0)+MAX(0,N(E23)-IFERROR(VLOOKUP(D23,'الباقات'!$A$5:$E$7,3,0),0))*IFERROR(VLOOKUP(D23,'الباقات'!$A$5:$E$7,4,0),0)+N(F23)-N(G23))</f>
        <v/>
      </c>
      <c r="J23" s="23">
        <f>IF(I23="","",I23-N(H23))</f>
        <v/>
      </c>
      <c r="K23" s="23">
        <f>IF(I23="","",N(E23)*IFERROR(VLOOKUP(D23,'الباقات'!$A$5:$E$7,5,0),0))</f>
        <v/>
      </c>
      <c r="L23" s="23">
        <f>IF(I23="","",I23-K23)</f>
        <v/>
      </c>
      <c r="M23" s="24">
        <f>IF(I23="","",IF(N(H23)&gt;=I23,"مسدد",IF(N(H23)&gt;=I23*0.3,"عربون مؤكد","بانتظار العربون")))</f>
        <v/>
      </c>
    </row>
    <row r="24">
      <c r="A24" s="21" t="n"/>
      <c r="B24" s="22" t="n"/>
      <c r="C24" s="19" t="n"/>
      <c r="D24" s="19" t="n"/>
      <c r="E24" s="20" t="n"/>
      <c r="F24" s="20" t="n"/>
      <c r="G24" s="20" t="n"/>
      <c r="H24" s="20" t="n"/>
      <c r="I24" s="23">
        <f>IF(D24="","",IFERROR(VLOOKUP(D24,'الباقات'!$A$5:$E$7,2,0),0)+MAX(0,N(E24)-IFERROR(VLOOKUP(D24,'الباقات'!$A$5:$E$7,3,0),0))*IFERROR(VLOOKUP(D24,'الباقات'!$A$5:$E$7,4,0),0)+N(F24)-N(G24))</f>
        <v/>
      </c>
      <c r="J24" s="23">
        <f>IF(I24="","",I24-N(H24))</f>
        <v/>
      </c>
      <c r="K24" s="23">
        <f>IF(I24="","",N(E24)*IFERROR(VLOOKUP(D24,'الباقات'!$A$5:$E$7,5,0),0))</f>
        <v/>
      </c>
      <c r="L24" s="23">
        <f>IF(I24="","",I24-K24)</f>
        <v/>
      </c>
      <c r="M24" s="24">
        <f>IF(I24="","",IF(N(H24)&gt;=I24,"مسدد",IF(N(H24)&gt;=I24*0.3,"عربون مؤكد","بانتظار العربون")))</f>
        <v/>
      </c>
    </row>
    <row r="25">
      <c r="A25" s="21" t="n"/>
      <c r="B25" s="22" t="n"/>
      <c r="C25" s="19" t="n"/>
      <c r="D25" s="19" t="n"/>
      <c r="E25" s="20" t="n"/>
      <c r="F25" s="20" t="n"/>
      <c r="G25" s="20" t="n"/>
      <c r="H25" s="20" t="n"/>
      <c r="I25" s="23">
        <f>IF(D25="","",IFERROR(VLOOKUP(D25,'الباقات'!$A$5:$E$7,2,0),0)+MAX(0,N(E25)-IFERROR(VLOOKUP(D25,'الباقات'!$A$5:$E$7,3,0),0))*IFERROR(VLOOKUP(D25,'الباقات'!$A$5:$E$7,4,0),0)+N(F25)-N(G25))</f>
        <v/>
      </c>
      <c r="J25" s="23">
        <f>IF(I25="","",I25-N(H25))</f>
        <v/>
      </c>
      <c r="K25" s="23">
        <f>IF(I25="","",N(E25)*IFERROR(VLOOKUP(D25,'الباقات'!$A$5:$E$7,5,0),0))</f>
        <v/>
      </c>
      <c r="L25" s="23">
        <f>IF(I25="","",I25-K25)</f>
        <v/>
      </c>
      <c r="M25" s="24">
        <f>IF(I25="","",IF(N(H25)&gt;=I25,"مسدد",IF(N(H25)&gt;=I25*0.3,"عربون مؤكد","بانتظار العربون")))</f>
        <v/>
      </c>
    </row>
    <row r="26">
      <c r="A26" s="21" t="n"/>
      <c r="B26" s="22" t="n"/>
      <c r="C26" s="19" t="n"/>
      <c r="D26" s="19" t="n"/>
      <c r="E26" s="20" t="n"/>
      <c r="F26" s="20" t="n"/>
      <c r="G26" s="20" t="n"/>
      <c r="H26" s="20" t="n"/>
      <c r="I26" s="23">
        <f>IF(D26="","",IFERROR(VLOOKUP(D26,'الباقات'!$A$5:$E$7,2,0),0)+MAX(0,N(E26)-IFERROR(VLOOKUP(D26,'الباقات'!$A$5:$E$7,3,0),0))*IFERROR(VLOOKUP(D26,'الباقات'!$A$5:$E$7,4,0),0)+N(F26)-N(G26))</f>
        <v/>
      </c>
      <c r="J26" s="23">
        <f>IF(I26="","",I26-N(H26))</f>
        <v/>
      </c>
      <c r="K26" s="23">
        <f>IF(I26="","",N(E26)*IFERROR(VLOOKUP(D26,'الباقات'!$A$5:$E$7,5,0),0))</f>
        <v/>
      </c>
      <c r="L26" s="23">
        <f>IF(I26="","",I26-K26)</f>
        <v/>
      </c>
      <c r="M26" s="24">
        <f>IF(I26="","",IF(N(H26)&gt;=I26,"مسدد",IF(N(H26)&gt;=I26*0.3,"عربون مؤكد","بانتظار العربون")))</f>
        <v/>
      </c>
    </row>
    <row r="27">
      <c r="A27" s="21" t="n"/>
      <c r="B27" s="22" t="n"/>
      <c r="C27" s="19" t="n"/>
      <c r="D27" s="19" t="n"/>
      <c r="E27" s="20" t="n"/>
      <c r="F27" s="20" t="n"/>
      <c r="G27" s="20" t="n"/>
      <c r="H27" s="20" t="n"/>
      <c r="I27" s="23">
        <f>IF(D27="","",IFERROR(VLOOKUP(D27,'الباقات'!$A$5:$E$7,2,0),0)+MAX(0,N(E27)-IFERROR(VLOOKUP(D27,'الباقات'!$A$5:$E$7,3,0),0))*IFERROR(VLOOKUP(D27,'الباقات'!$A$5:$E$7,4,0),0)+N(F27)-N(G27))</f>
        <v/>
      </c>
      <c r="J27" s="23">
        <f>IF(I27="","",I27-N(H27))</f>
        <v/>
      </c>
      <c r="K27" s="23">
        <f>IF(I27="","",N(E27)*IFERROR(VLOOKUP(D27,'الباقات'!$A$5:$E$7,5,0),0))</f>
        <v/>
      </c>
      <c r="L27" s="23">
        <f>IF(I27="","",I27-K27)</f>
        <v/>
      </c>
      <c r="M27" s="24">
        <f>IF(I27="","",IF(N(H27)&gt;=I27,"مسدد",IF(N(H27)&gt;=I27*0.3,"عربون مؤكد","بانتظار العربون")))</f>
        <v/>
      </c>
    </row>
    <row r="28">
      <c r="A28" s="21" t="n"/>
      <c r="B28" s="22" t="n"/>
      <c r="C28" s="19" t="n"/>
      <c r="D28" s="19" t="n"/>
      <c r="E28" s="20" t="n"/>
      <c r="F28" s="20" t="n"/>
      <c r="G28" s="20" t="n"/>
      <c r="H28" s="20" t="n"/>
      <c r="I28" s="23">
        <f>IF(D28="","",IFERROR(VLOOKUP(D28,'الباقات'!$A$5:$E$7,2,0),0)+MAX(0,N(E28)-IFERROR(VLOOKUP(D28,'الباقات'!$A$5:$E$7,3,0),0))*IFERROR(VLOOKUP(D28,'الباقات'!$A$5:$E$7,4,0),0)+N(F28)-N(G28))</f>
        <v/>
      </c>
      <c r="J28" s="23">
        <f>IF(I28="","",I28-N(H28))</f>
        <v/>
      </c>
      <c r="K28" s="23">
        <f>IF(I28="","",N(E28)*IFERROR(VLOOKUP(D28,'الباقات'!$A$5:$E$7,5,0),0))</f>
        <v/>
      </c>
      <c r="L28" s="23">
        <f>IF(I28="","",I28-K28)</f>
        <v/>
      </c>
      <c r="M28" s="24">
        <f>IF(I28="","",IF(N(H28)&gt;=I28,"مسدد",IF(N(H28)&gt;=I28*0.3,"عربون مؤكد","بانتظار العربون")))</f>
        <v/>
      </c>
    </row>
    <row r="29">
      <c r="A29" s="21" t="n"/>
      <c r="B29" s="22" t="n"/>
      <c r="C29" s="19" t="n"/>
      <c r="D29" s="19" t="n"/>
      <c r="E29" s="20" t="n"/>
      <c r="F29" s="20" t="n"/>
      <c r="G29" s="20" t="n"/>
      <c r="H29" s="20" t="n"/>
      <c r="I29" s="23">
        <f>IF(D29="","",IFERROR(VLOOKUP(D29,'الباقات'!$A$5:$E$7,2,0),0)+MAX(0,N(E29)-IFERROR(VLOOKUP(D29,'الباقات'!$A$5:$E$7,3,0),0))*IFERROR(VLOOKUP(D29,'الباقات'!$A$5:$E$7,4,0),0)+N(F29)-N(G29))</f>
        <v/>
      </c>
      <c r="J29" s="23">
        <f>IF(I29="","",I29-N(H29))</f>
        <v/>
      </c>
      <c r="K29" s="23">
        <f>IF(I29="","",N(E29)*IFERROR(VLOOKUP(D29,'الباقات'!$A$5:$E$7,5,0),0))</f>
        <v/>
      </c>
      <c r="L29" s="23">
        <f>IF(I29="","",I29-K29)</f>
        <v/>
      </c>
      <c r="M29" s="24">
        <f>IF(I29="","",IF(N(H29)&gt;=I29,"مسدد",IF(N(H29)&gt;=I29*0.3,"عربون مؤكد","بانتظار العربون")))</f>
        <v/>
      </c>
    </row>
    <row r="30">
      <c r="A30" s="21" t="n"/>
      <c r="B30" s="22" t="n"/>
      <c r="C30" s="19" t="n"/>
      <c r="D30" s="19" t="n"/>
      <c r="E30" s="20" t="n"/>
      <c r="F30" s="20" t="n"/>
      <c r="G30" s="20" t="n"/>
      <c r="H30" s="20" t="n"/>
      <c r="I30" s="23">
        <f>IF(D30="","",IFERROR(VLOOKUP(D30,'الباقات'!$A$5:$E$7,2,0),0)+MAX(0,N(E30)-IFERROR(VLOOKUP(D30,'الباقات'!$A$5:$E$7,3,0),0))*IFERROR(VLOOKUP(D30,'الباقات'!$A$5:$E$7,4,0),0)+N(F30)-N(G30))</f>
        <v/>
      </c>
      <c r="J30" s="23">
        <f>IF(I30="","",I30-N(H30))</f>
        <v/>
      </c>
      <c r="K30" s="23">
        <f>IF(I30="","",N(E30)*IFERROR(VLOOKUP(D30,'الباقات'!$A$5:$E$7,5,0),0))</f>
        <v/>
      </c>
      <c r="L30" s="23">
        <f>IF(I30="","",I30-K30)</f>
        <v/>
      </c>
      <c r="M30" s="24">
        <f>IF(I30="","",IF(N(H30)&gt;=I30,"مسدد",IF(N(H30)&gt;=I30*0.3,"عربون مؤكد","بانتظار العربون")))</f>
        <v/>
      </c>
    </row>
    <row r="31">
      <c r="A31" s="21" t="n"/>
      <c r="B31" s="22" t="n"/>
      <c r="C31" s="19" t="n"/>
      <c r="D31" s="19" t="n"/>
      <c r="E31" s="20" t="n"/>
      <c r="F31" s="20" t="n"/>
      <c r="G31" s="20" t="n"/>
      <c r="H31" s="20" t="n"/>
      <c r="I31" s="23">
        <f>IF(D31="","",IFERROR(VLOOKUP(D31,'الباقات'!$A$5:$E$7,2,0),0)+MAX(0,N(E31)-IFERROR(VLOOKUP(D31,'الباقات'!$A$5:$E$7,3,0),0))*IFERROR(VLOOKUP(D31,'الباقات'!$A$5:$E$7,4,0),0)+N(F31)-N(G31))</f>
        <v/>
      </c>
      <c r="J31" s="23">
        <f>IF(I31="","",I31-N(H31))</f>
        <v/>
      </c>
      <c r="K31" s="23">
        <f>IF(I31="","",N(E31)*IFERROR(VLOOKUP(D31,'الباقات'!$A$5:$E$7,5,0),0))</f>
        <v/>
      </c>
      <c r="L31" s="23">
        <f>IF(I31="","",I31-K31)</f>
        <v/>
      </c>
      <c r="M31" s="24">
        <f>IF(I31="","",IF(N(H31)&gt;=I31,"مسدد",IF(N(H31)&gt;=I31*0.3,"عربون مؤكد","بانتظار العربون")))</f>
        <v/>
      </c>
    </row>
    <row r="32">
      <c r="A32" s="21" t="n"/>
      <c r="B32" s="22" t="n"/>
      <c r="C32" s="19" t="n"/>
      <c r="D32" s="19" t="n"/>
      <c r="E32" s="20" t="n"/>
      <c r="F32" s="20" t="n"/>
      <c r="G32" s="20" t="n"/>
      <c r="H32" s="20" t="n"/>
      <c r="I32" s="23">
        <f>IF(D32="","",IFERROR(VLOOKUP(D32,'الباقات'!$A$5:$E$7,2,0),0)+MAX(0,N(E32)-IFERROR(VLOOKUP(D32,'الباقات'!$A$5:$E$7,3,0),0))*IFERROR(VLOOKUP(D32,'الباقات'!$A$5:$E$7,4,0),0)+N(F32)-N(G32))</f>
        <v/>
      </c>
      <c r="J32" s="23">
        <f>IF(I32="","",I32-N(H32))</f>
        <v/>
      </c>
      <c r="K32" s="23">
        <f>IF(I32="","",N(E32)*IFERROR(VLOOKUP(D32,'الباقات'!$A$5:$E$7,5,0),0))</f>
        <v/>
      </c>
      <c r="L32" s="23">
        <f>IF(I32="","",I32-K32)</f>
        <v/>
      </c>
      <c r="M32" s="24">
        <f>IF(I32="","",IF(N(H32)&gt;=I32,"مسدد",IF(N(H32)&gt;=I32*0.3,"عربون مؤكد","بانتظار العربون")))</f>
        <v/>
      </c>
    </row>
    <row r="33">
      <c r="A33" s="21" t="n"/>
      <c r="B33" s="22" t="n"/>
      <c r="C33" s="19" t="n"/>
      <c r="D33" s="19" t="n"/>
      <c r="E33" s="20" t="n"/>
      <c r="F33" s="20" t="n"/>
      <c r="G33" s="20" t="n"/>
      <c r="H33" s="20" t="n"/>
      <c r="I33" s="23">
        <f>IF(D33="","",IFERROR(VLOOKUP(D33,'الباقات'!$A$5:$E$7,2,0),0)+MAX(0,N(E33)-IFERROR(VLOOKUP(D33,'الباقات'!$A$5:$E$7,3,0),0))*IFERROR(VLOOKUP(D33,'الباقات'!$A$5:$E$7,4,0),0)+N(F33)-N(G33))</f>
        <v/>
      </c>
      <c r="J33" s="23">
        <f>IF(I33="","",I33-N(H33))</f>
        <v/>
      </c>
      <c r="K33" s="23">
        <f>IF(I33="","",N(E33)*IFERROR(VLOOKUP(D33,'الباقات'!$A$5:$E$7,5,0),0))</f>
        <v/>
      </c>
      <c r="L33" s="23">
        <f>IF(I33="","",I33-K33)</f>
        <v/>
      </c>
      <c r="M33" s="24">
        <f>IF(I33="","",IF(N(H33)&gt;=I33,"مسدد",IF(N(H33)&gt;=I33*0.3,"عربون مؤكد","بانتظار العربون")))</f>
        <v/>
      </c>
    </row>
    <row r="34">
      <c r="A34" s="21" t="n"/>
      <c r="B34" s="22" t="n"/>
      <c r="C34" s="19" t="n"/>
      <c r="D34" s="19" t="n"/>
      <c r="E34" s="20" t="n"/>
      <c r="F34" s="20" t="n"/>
      <c r="G34" s="20" t="n"/>
      <c r="H34" s="20" t="n"/>
      <c r="I34" s="23">
        <f>IF(D34="","",IFERROR(VLOOKUP(D34,'الباقات'!$A$5:$E$7,2,0),0)+MAX(0,N(E34)-IFERROR(VLOOKUP(D34,'الباقات'!$A$5:$E$7,3,0),0))*IFERROR(VLOOKUP(D34,'الباقات'!$A$5:$E$7,4,0),0)+N(F34)-N(G34))</f>
        <v/>
      </c>
      <c r="J34" s="23">
        <f>IF(I34="","",I34-N(H34))</f>
        <v/>
      </c>
      <c r="K34" s="23">
        <f>IF(I34="","",N(E34)*IFERROR(VLOOKUP(D34,'الباقات'!$A$5:$E$7,5,0),0))</f>
        <v/>
      </c>
      <c r="L34" s="23">
        <f>IF(I34="","",I34-K34)</f>
        <v/>
      </c>
      <c r="M34" s="24">
        <f>IF(I34="","",IF(N(H34)&gt;=I34,"مسدد",IF(N(H34)&gt;=I34*0.3,"عربون مؤكد","بانتظار العربون")))</f>
        <v/>
      </c>
    </row>
    <row r="35">
      <c r="A35" s="21" t="n"/>
      <c r="B35" s="22" t="n"/>
      <c r="C35" s="19" t="n"/>
      <c r="D35" s="19" t="n"/>
      <c r="E35" s="20" t="n"/>
      <c r="F35" s="20" t="n"/>
      <c r="G35" s="20" t="n"/>
      <c r="H35" s="20" t="n"/>
      <c r="I35" s="23">
        <f>IF(D35="","",IFERROR(VLOOKUP(D35,'الباقات'!$A$5:$E$7,2,0),0)+MAX(0,N(E35)-IFERROR(VLOOKUP(D35,'الباقات'!$A$5:$E$7,3,0),0))*IFERROR(VLOOKUP(D35,'الباقات'!$A$5:$E$7,4,0),0)+N(F35)-N(G35))</f>
        <v/>
      </c>
      <c r="J35" s="23">
        <f>IF(I35="","",I35-N(H35))</f>
        <v/>
      </c>
      <c r="K35" s="23">
        <f>IF(I35="","",N(E35)*IFERROR(VLOOKUP(D35,'الباقات'!$A$5:$E$7,5,0),0))</f>
        <v/>
      </c>
      <c r="L35" s="23">
        <f>IF(I35="","",I35-K35)</f>
        <v/>
      </c>
      <c r="M35" s="24">
        <f>IF(I35="","",IF(N(H35)&gt;=I35,"مسدد",IF(N(H35)&gt;=I35*0.3,"عربون مؤكد","بانتظار العربون")))</f>
        <v/>
      </c>
    </row>
    <row r="36">
      <c r="A36" s="21" t="n"/>
      <c r="B36" s="22" t="n"/>
      <c r="C36" s="19" t="n"/>
      <c r="D36" s="19" t="n"/>
      <c r="E36" s="20" t="n"/>
      <c r="F36" s="20" t="n"/>
      <c r="G36" s="20" t="n"/>
      <c r="H36" s="20" t="n"/>
      <c r="I36" s="23">
        <f>IF(D36="","",IFERROR(VLOOKUP(D36,'الباقات'!$A$5:$E$7,2,0),0)+MAX(0,N(E36)-IFERROR(VLOOKUP(D36,'الباقات'!$A$5:$E$7,3,0),0))*IFERROR(VLOOKUP(D36,'الباقات'!$A$5:$E$7,4,0),0)+N(F36)-N(G36))</f>
        <v/>
      </c>
      <c r="J36" s="23">
        <f>IF(I36="","",I36-N(H36))</f>
        <v/>
      </c>
      <c r="K36" s="23">
        <f>IF(I36="","",N(E36)*IFERROR(VLOOKUP(D36,'الباقات'!$A$5:$E$7,5,0),0))</f>
        <v/>
      </c>
      <c r="L36" s="23">
        <f>IF(I36="","",I36-K36)</f>
        <v/>
      </c>
      <c r="M36" s="24">
        <f>IF(I36="","",IF(N(H36)&gt;=I36,"مسدد",IF(N(H36)&gt;=I36*0.3,"عربون مؤكد","بانتظار العربون")))</f>
        <v/>
      </c>
    </row>
    <row r="37">
      <c r="A37" s="21" t="n"/>
      <c r="B37" s="22" t="n"/>
      <c r="C37" s="19" t="n"/>
      <c r="D37" s="19" t="n"/>
      <c r="E37" s="20" t="n"/>
      <c r="F37" s="20" t="n"/>
      <c r="G37" s="20" t="n"/>
      <c r="H37" s="20" t="n"/>
      <c r="I37" s="23">
        <f>IF(D37="","",IFERROR(VLOOKUP(D37,'الباقات'!$A$5:$E$7,2,0),0)+MAX(0,N(E37)-IFERROR(VLOOKUP(D37,'الباقات'!$A$5:$E$7,3,0),0))*IFERROR(VLOOKUP(D37,'الباقات'!$A$5:$E$7,4,0),0)+N(F37)-N(G37))</f>
        <v/>
      </c>
      <c r="J37" s="23">
        <f>IF(I37="","",I37-N(H37))</f>
        <v/>
      </c>
      <c r="K37" s="23">
        <f>IF(I37="","",N(E37)*IFERROR(VLOOKUP(D37,'الباقات'!$A$5:$E$7,5,0),0))</f>
        <v/>
      </c>
      <c r="L37" s="23">
        <f>IF(I37="","",I37-K37)</f>
        <v/>
      </c>
      <c r="M37" s="24">
        <f>IF(I37="","",IF(N(H37)&gt;=I37,"مسدد",IF(N(H37)&gt;=I37*0.3,"عربون مؤكد","بانتظار العربون")))</f>
        <v/>
      </c>
    </row>
    <row r="38">
      <c r="A38" s="21" t="n"/>
      <c r="B38" s="22" t="n"/>
      <c r="C38" s="19" t="n"/>
      <c r="D38" s="19" t="n"/>
      <c r="E38" s="20" t="n"/>
      <c r="F38" s="20" t="n"/>
      <c r="G38" s="20" t="n"/>
      <c r="H38" s="20" t="n"/>
      <c r="I38" s="23">
        <f>IF(D38="","",IFERROR(VLOOKUP(D38,'الباقات'!$A$5:$E$7,2,0),0)+MAX(0,N(E38)-IFERROR(VLOOKUP(D38,'الباقات'!$A$5:$E$7,3,0),0))*IFERROR(VLOOKUP(D38,'الباقات'!$A$5:$E$7,4,0),0)+N(F38)-N(G38))</f>
        <v/>
      </c>
      <c r="J38" s="23">
        <f>IF(I38="","",I38-N(H38))</f>
        <v/>
      </c>
      <c r="K38" s="23">
        <f>IF(I38="","",N(E38)*IFERROR(VLOOKUP(D38,'الباقات'!$A$5:$E$7,5,0),0))</f>
        <v/>
      </c>
      <c r="L38" s="23">
        <f>IF(I38="","",I38-K38)</f>
        <v/>
      </c>
      <c r="M38" s="24">
        <f>IF(I38="","",IF(N(H38)&gt;=I38,"مسدد",IF(N(H38)&gt;=I38*0.3,"عربون مؤكد","بانتظار العربون")))</f>
        <v/>
      </c>
    </row>
    <row r="39">
      <c r="A39" s="21" t="n"/>
      <c r="B39" s="22" t="n"/>
      <c r="C39" s="19" t="n"/>
      <c r="D39" s="19" t="n"/>
      <c r="E39" s="20" t="n"/>
      <c r="F39" s="20" t="n"/>
      <c r="G39" s="20" t="n"/>
      <c r="H39" s="20" t="n"/>
      <c r="I39" s="23">
        <f>IF(D39="","",IFERROR(VLOOKUP(D39,'الباقات'!$A$5:$E$7,2,0),0)+MAX(0,N(E39)-IFERROR(VLOOKUP(D39,'الباقات'!$A$5:$E$7,3,0),0))*IFERROR(VLOOKUP(D39,'الباقات'!$A$5:$E$7,4,0),0)+N(F39)-N(G39))</f>
        <v/>
      </c>
      <c r="J39" s="23">
        <f>IF(I39="","",I39-N(H39))</f>
        <v/>
      </c>
      <c r="K39" s="23">
        <f>IF(I39="","",N(E39)*IFERROR(VLOOKUP(D39,'الباقات'!$A$5:$E$7,5,0),0))</f>
        <v/>
      </c>
      <c r="L39" s="23">
        <f>IF(I39="","",I39-K39)</f>
        <v/>
      </c>
      <c r="M39" s="24">
        <f>IF(I39="","",IF(N(H39)&gt;=I39,"مسدد",IF(N(H39)&gt;=I39*0.3,"عربون مؤكد","بانتظار العربون")))</f>
        <v/>
      </c>
    </row>
    <row r="40">
      <c r="A40" s="21" t="n"/>
      <c r="B40" s="22" t="n"/>
      <c r="C40" s="19" t="n"/>
      <c r="D40" s="19" t="n"/>
      <c r="E40" s="20" t="n"/>
      <c r="F40" s="20" t="n"/>
      <c r="G40" s="20" t="n"/>
      <c r="H40" s="20" t="n"/>
      <c r="I40" s="23">
        <f>IF(D40="","",IFERROR(VLOOKUP(D40,'الباقات'!$A$5:$E$7,2,0),0)+MAX(0,N(E40)-IFERROR(VLOOKUP(D40,'الباقات'!$A$5:$E$7,3,0),0))*IFERROR(VLOOKUP(D40,'الباقات'!$A$5:$E$7,4,0),0)+N(F40)-N(G40))</f>
        <v/>
      </c>
      <c r="J40" s="23">
        <f>IF(I40="","",I40-N(H40))</f>
        <v/>
      </c>
      <c r="K40" s="23">
        <f>IF(I40="","",N(E40)*IFERROR(VLOOKUP(D40,'الباقات'!$A$5:$E$7,5,0),0))</f>
        <v/>
      </c>
      <c r="L40" s="23">
        <f>IF(I40="","",I40-K40)</f>
        <v/>
      </c>
      <c r="M40" s="24">
        <f>IF(I40="","",IF(N(H40)&gt;=I40,"مسدد",IF(N(H40)&gt;=I40*0.3,"عربون مؤكد","بانتظار العربون")))</f>
        <v/>
      </c>
    </row>
    <row r="41">
      <c r="A41" s="21" t="n"/>
      <c r="B41" s="22" t="n"/>
      <c r="C41" s="19" t="n"/>
      <c r="D41" s="19" t="n"/>
      <c r="E41" s="20" t="n"/>
      <c r="F41" s="20" t="n"/>
      <c r="G41" s="20" t="n"/>
      <c r="H41" s="20" t="n"/>
      <c r="I41" s="23">
        <f>IF(D41="","",IFERROR(VLOOKUP(D41,'الباقات'!$A$5:$E$7,2,0),0)+MAX(0,N(E41)-IFERROR(VLOOKUP(D41,'الباقات'!$A$5:$E$7,3,0),0))*IFERROR(VLOOKUP(D41,'الباقات'!$A$5:$E$7,4,0),0)+N(F41)-N(G41))</f>
        <v/>
      </c>
      <c r="J41" s="23">
        <f>IF(I41="","",I41-N(H41))</f>
        <v/>
      </c>
      <c r="K41" s="23">
        <f>IF(I41="","",N(E41)*IFERROR(VLOOKUP(D41,'الباقات'!$A$5:$E$7,5,0),0))</f>
        <v/>
      </c>
      <c r="L41" s="23">
        <f>IF(I41="","",I41-K41)</f>
        <v/>
      </c>
      <c r="M41" s="24">
        <f>IF(I41="","",IF(N(H41)&gt;=I41,"مسدد",IF(N(H41)&gt;=I41*0.3,"عربون مؤكد","بانتظار العربون")))</f>
        <v/>
      </c>
    </row>
    <row r="42">
      <c r="A42" s="21" t="n"/>
      <c r="B42" s="22" t="n"/>
      <c r="C42" s="19" t="n"/>
      <c r="D42" s="19" t="n"/>
      <c r="E42" s="20" t="n"/>
      <c r="F42" s="20" t="n"/>
      <c r="G42" s="20" t="n"/>
      <c r="H42" s="20" t="n"/>
      <c r="I42" s="23">
        <f>IF(D42="","",IFERROR(VLOOKUP(D42,'الباقات'!$A$5:$E$7,2,0),0)+MAX(0,N(E42)-IFERROR(VLOOKUP(D42,'الباقات'!$A$5:$E$7,3,0),0))*IFERROR(VLOOKUP(D42,'الباقات'!$A$5:$E$7,4,0),0)+N(F42)-N(G42))</f>
        <v/>
      </c>
      <c r="J42" s="23">
        <f>IF(I42="","",I42-N(H42))</f>
        <v/>
      </c>
      <c r="K42" s="23">
        <f>IF(I42="","",N(E42)*IFERROR(VLOOKUP(D42,'الباقات'!$A$5:$E$7,5,0),0))</f>
        <v/>
      </c>
      <c r="L42" s="23">
        <f>IF(I42="","",I42-K42)</f>
        <v/>
      </c>
      <c r="M42" s="24">
        <f>IF(I42="","",IF(N(H42)&gt;=I42,"مسدد",IF(N(H42)&gt;=I42*0.3,"عربون مؤكد","بانتظار العربون")))</f>
        <v/>
      </c>
    </row>
    <row r="43">
      <c r="A43" s="21" t="n"/>
      <c r="B43" s="22" t="n"/>
      <c r="C43" s="19" t="n"/>
      <c r="D43" s="19" t="n"/>
      <c r="E43" s="20" t="n"/>
      <c r="F43" s="20" t="n"/>
      <c r="G43" s="20" t="n"/>
      <c r="H43" s="20" t="n"/>
      <c r="I43" s="23">
        <f>IF(D43="","",IFERROR(VLOOKUP(D43,'الباقات'!$A$5:$E$7,2,0),0)+MAX(0,N(E43)-IFERROR(VLOOKUP(D43,'الباقات'!$A$5:$E$7,3,0),0))*IFERROR(VLOOKUP(D43,'الباقات'!$A$5:$E$7,4,0),0)+N(F43)-N(G43))</f>
        <v/>
      </c>
      <c r="J43" s="23">
        <f>IF(I43="","",I43-N(H43))</f>
        <v/>
      </c>
      <c r="K43" s="23">
        <f>IF(I43="","",N(E43)*IFERROR(VLOOKUP(D43,'الباقات'!$A$5:$E$7,5,0),0))</f>
        <v/>
      </c>
      <c r="L43" s="23">
        <f>IF(I43="","",I43-K43)</f>
        <v/>
      </c>
      <c r="M43" s="24">
        <f>IF(I43="","",IF(N(H43)&gt;=I43,"مسدد",IF(N(H43)&gt;=I43*0.3,"عربون مؤكد","بانتظار العربون")))</f>
        <v/>
      </c>
    </row>
    <row r="44">
      <c r="A44" s="21" t="n"/>
      <c r="B44" s="22" t="n"/>
      <c r="C44" s="19" t="n"/>
      <c r="D44" s="19" t="n"/>
      <c r="E44" s="20" t="n"/>
      <c r="F44" s="20" t="n"/>
      <c r="G44" s="20" t="n"/>
      <c r="H44" s="20" t="n"/>
      <c r="I44" s="23">
        <f>IF(D44="","",IFERROR(VLOOKUP(D44,'الباقات'!$A$5:$E$7,2,0),0)+MAX(0,N(E44)-IFERROR(VLOOKUP(D44,'الباقات'!$A$5:$E$7,3,0),0))*IFERROR(VLOOKUP(D44,'الباقات'!$A$5:$E$7,4,0),0)+N(F44)-N(G44))</f>
        <v/>
      </c>
      <c r="J44" s="23">
        <f>IF(I44="","",I44-N(H44))</f>
        <v/>
      </c>
      <c r="K44" s="23">
        <f>IF(I44="","",N(E44)*IFERROR(VLOOKUP(D44,'الباقات'!$A$5:$E$7,5,0),0))</f>
        <v/>
      </c>
      <c r="L44" s="23">
        <f>IF(I44="","",I44-K44)</f>
        <v/>
      </c>
      <c r="M44" s="24">
        <f>IF(I44="","",IF(N(H44)&gt;=I44,"مسدد",IF(N(H44)&gt;=I44*0.3,"عربون مؤكد","بانتظار العربون")))</f>
        <v/>
      </c>
    </row>
    <row r="45">
      <c r="A45" s="21" t="n"/>
      <c r="B45" s="22" t="n"/>
      <c r="C45" s="19" t="n"/>
      <c r="D45" s="19" t="n"/>
      <c r="E45" s="20" t="n"/>
      <c r="F45" s="20" t="n"/>
      <c r="G45" s="20" t="n"/>
      <c r="H45" s="20" t="n"/>
      <c r="I45" s="23">
        <f>IF(D45="","",IFERROR(VLOOKUP(D45,'الباقات'!$A$5:$E$7,2,0),0)+MAX(0,N(E45)-IFERROR(VLOOKUP(D45,'الباقات'!$A$5:$E$7,3,0),0))*IFERROR(VLOOKUP(D45,'الباقات'!$A$5:$E$7,4,0),0)+N(F45)-N(G45))</f>
        <v/>
      </c>
      <c r="J45" s="23">
        <f>IF(I45="","",I45-N(H45))</f>
        <v/>
      </c>
      <c r="K45" s="23">
        <f>IF(I45="","",N(E45)*IFERROR(VLOOKUP(D45,'الباقات'!$A$5:$E$7,5,0),0))</f>
        <v/>
      </c>
      <c r="L45" s="23">
        <f>IF(I45="","",I45-K45)</f>
        <v/>
      </c>
      <c r="M45" s="24">
        <f>IF(I45="","",IF(N(H45)&gt;=I45,"مسدد",IF(N(H45)&gt;=I45*0.3,"عربون مؤكد","بانتظار العربون")))</f>
        <v/>
      </c>
    </row>
    <row r="46">
      <c r="A46" s="21" t="n"/>
      <c r="B46" s="22" t="n"/>
      <c r="C46" s="19" t="n"/>
      <c r="D46" s="19" t="n"/>
      <c r="E46" s="20" t="n"/>
      <c r="F46" s="20" t="n"/>
      <c r="G46" s="20" t="n"/>
      <c r="H46" s="20" t="n"/>
      <c r="I46" s="23">
        <f>IF(D46="","",IFERROR(VLOOKUP(D46,'الباقات'!$A$5:$E$7,2,0),0)+MAX(0,N(E46)-IFERROR(VLOOKUP(D46,'الباقات'!$A$5:$E$7,3,0),0))*IFERROR(VLOOKUP(D46,'الباقات'!$A$5:$E$7,4,0),0)+N(F46)-N(G46))</f>
        <v/>
      </c>
      <c r="J46" s="23">
        <f>IF(I46="","",I46-N(H46))</f>
        <v/>
      </c>
      <c r="K46" s="23">
        <f>IF(I46="","",N(E46)*IFERROR(VLOOKUP(D46,'الباقات'!$A$5:$E$7,5,0),0))</f>
        <v/>
      </c>
      <c r="L46" s="23">
        <f>IF(I46="","",I46-K46)</f>
        <v/>
      </c>
      <c r="M46" s="24">
        <f>IF(I46="","",IF(N(H46)&gt;=I46,"مسدد",IF(N(H46)&gt;=I46*0.3,"عربون مؤكد","بانتظار العربون")))</f>
        <v/>
      </c>
    </row>
    <row r="47">
      <c r="A47" s="21" t="n"/>
      <c r="B47" s="22" t="n"/>
      <c r="C47" s="19" t="n"/>
      <c r="D47" s="19" t="n"/>
      <c r="E47" s="20" t="n"/>
      <c r="F47" s="20" t="n"/>
      <c r="G47" s="20" t="n"/>
      <c r="H47" s="20" t="n"/>
      <c r="I47" s="23">
        <f>IF(D47="","",IFERROR(VLOOKUP(D47,'الباقات'!$A$5:$E$7,2,0),0)+MAX(0,N(E47)-IFERROR(VLOOKUP(D47,'الباقات'!$A$5:$E$7,3,0),0))*IFERROR(VLOOKUP(D47,'الباقات'!$A$5:$E$7,4,0),0)+N(F47)-N(G47))</f>
        <v/>
      </c>
      <c r="J47" s="23">
        <f>IF(I47="","",I47-N(H47))</f>
        <v/>
      </c>
      <c r="K47" s="23">
        <f>IF(I47="","",N(E47)*IFERROR(VLOOKUP(D47,'الباقات'!$A$5:$E$7,5,0),0))</f>
        <v/>
      </c>
      <c r="L47" s="23">
        <f>IF(I47="","",I47-K47)</f>
        <v/>
      </c>
      <c r="M47" s="24">
        <f>IF(I47="","",IF(N(H47)&gt;=I47,"مسدد",IF(N(H47)&gt;=I47*0.3,"عربون مؤكد","بانتظار العربون")))</f>
        <v/>
      </c>
    </row>
    <row r="48">
      <c r="A48" s="21" t="n"/>
      <c r="B48" s="22" t="n"/>
      <c r="C48" s="19" t="n"/>
      <c r="D48" s="19" t="n"/>
      <c r="E48" s="20" t="n"/>
      <c r="F48" s="20" t="n"/>
      <c r="G48" s="20" t="n"/>
      <c r="H48" s="20" t="n"/>
      <c r="I48" s="23">
        <f>IF(D48="","",IFERROR(VLOOKUP(D48,'الباقات'!$A$5:$E$7,2,0),0)+MAX(0,N(E48)-IFERROR(VLOOKUP(D48,'الباقات'!$A$5:$E$7,3,0),0))*IFERROR(VLOOKUP(D48,'الباقات'!$A$5:$E$7,4,0),0)+N(F48)-N(G48))</f>
        <v/>
      </c>
      <c r="J48" s="23">
        <f>IF(I48="","",I48-N(H48))</f>
        <v/>
      </c>
      <c r="K48" s="23">
        <f>IF(I48="","",N(E48)*IFERROR(VLOOKUP(D48,'الباقات'!$A$5:$E$7,5,0),0))</f>
        <v/>
      </c>
      <c r="L48" s="23">
        <f>IF(I48="","",I48-K48)</f>
        <v/>
      </c>
      <c r="M48" s="24">
        <f>IF(I48="","",IF(N(H48)&gt;=I48,"مسدد",IF(N(H48)&gt;=I48*0.3,"عربون مؤكد","بانتظار العربون")))</f>
        <v/>
      </c>
    </row>
    <row r="49">
      <c r="A49" s="21" t="n"/>
      <c r="B49" s="22" t="n"/>
      <c r="C49" s="19" t="n"/>
      <c r="D49" s="19" t="n"/>
      <c r="E49" s="20" t="n"/>
      <c r="F49" s="20" t="n"/>
      <c r="G49" s="20" t="n"/>
      <c r="H49" s="20" t="n"/>
      <c r="I49" s="23">
        <f>IF(D49="","",IFERROR(VLOOKUP(D49,'الباقات'!$A$5:$E$7,2,0),0)+MAX(0,N(E49)-IFERROR(VLOOKUP(D49,'الباقات'!$A$5:$E$7,3,0),0))*IFERROR(VLOOKUP(D49,'الباقات'!$A$5:$E$7,4,0),0)+N(F49)-N(G49))</f>
        <v/>
      </c>
      <c r="J49" s="23">
        <f>IF(I49="","",I49-N(H49))</f>
        <v/>
      </c>
      <c r="K49" s="23">
        <f>IF(I49="","",N(E49)*IFERROR(VLOOKUP(D49,'الباقات'!$A$5:$E$7,5,0),0))</f>
        <v/>
      </c>
      <c r="L49" s="23">
        <f>IF(I49="","",I49-K49)</f>
        <v/>
      </c>
      <c r="M49" s="24">
        <f>IF(I49="","",IF(N(H49)&gt;=I49,"مسدد",IF(N(H49)&gt;=I49*0.3,"عربون مؤكد","بانتظار العربون")))</f>
        <v/>
      </c>
    </row>
    <row r="50">
      <c r="A50" s="21" t="n"/>
      <c r="B50" s="22" t="n"/>
      <c r="C50" s="19" t="n"/>
      <c r="D50" s="19" t="n"/>
      <c r="E50" s="20" t="n"/>
      <c r="F50" s="20" t="n"/>
      <c r="G50" s="20" t="n"/>
      <c r="H50" s="20" t="n"/>
      <c r="I50" s="23">
        <f>IF(D50="","",IFERROR(VLOOKUP(D50,'الباقات'!$A$5:$E$7,2,0),0)+MAX(0,N(E50)-IFERROR(VLOOKUP(D50,'الباقات'!$A$5:$E$7,3,0),0))*IFERROR(VLOOKUP(D50,'الباقات'!$A$5:$E$7,4,0),0)+N(F50)-N(G50))</f>
        <v/>
      </c>
      <c r="J50" s="23">
        <f>IF(I50="","",I50-N(H50))</f>
        <v/>
      </c>
      <c r="K50" s="23">
        <f>IF(I50="","",N(E50)*IFERROR(VLOOKUP(D50,'الباقات'!$A$5:$E$7,5,0),0))</f>
        <v/>
      </c>
      <c r="L50" s="23">
        <f>IF(I50="","",I50-K50)</f>
        <v/>
      </c>
      <c r="M50" s="24">
        <f>IF(I50="","",IF(N(H50)&gt;=I50,"مسدد",IF(N(H50)&gt;=I50*0.3,"عربون مؤكد","بانتظار العربون")))</f>
        <v/>
      </c>
    </row>
    <row r="51">
      <c r="A51" s="21" t="n"/>
      <c r="B51" s="22" t="n"/>
      <c r="C51" s="19" t="n"/>
      <c r="D51" s="19" t="n"/>
      <c r="E51" s="20" t="n"/>
      <c r="F51" s="20" t="n"/>
      <c r="G51" s="20" t="n"/>
      <c r="H51" s="20" t="n"/>
      <c r="I51" s="23">
        <f>IF(D51="","",IFERROR(VLOOKUP(D51,'الباقات'!$A$5:$E$7,2,0),0)+MAX(0,N(E51)-IFERROR(VLOOKUP(D51,'الباقات'!$A$5:$E$7,3,0),0))*IFERROR(VLOOKUP(D51,'الباقات'!$A$5:$E$7,4,0),0)+N(F51)-N(G51))</f>
        <v/>
      </c>
      <c r="J51" s="23">
        <f>IF(I51="","",I51-N(H51))</f>
        <v/>
      </c>
      <c r="K51" s="23">
        <f>IF(I51="","",N(E51)*IFERROR(VLOOKUP(D51,'الباقات'!$A$5:$E$7,5,0),0))</f>
        <v/>
      </c>
      <c r="L51" s="23">
        <f>IF(I51="","",I51-K51)</f>
        <v/>
      </c>
      <c r="M51" s="24">
        <f>IF(I51="","",IF(N(H51)&gt;=I51,"مسدد",IF(N(H51)&gt;=I51*0.3,"عربون مؤكد","بانتظار العربون")))</f>
        <v/>
      </c>
    </row>
    <row r="52">
      <c r="A52" s="21" t="n"/>
      <c r="B52" s="22" t="n"/>
      <c r="C52" s="19" t="n"/>
      <c r="D52" s="19" t="n"/>
      <c r="E52" s="20" t="n"/>
      <c r="F52" s="20" t="n"/>
      <c r="G52" s="20" t="n"/>
      <c r="H52" s="20" t="n"/>
      <c r="I52" s="23">
        <f>IF(D52="","",IFERROR(VLOOKUP(D52,'الباقات'!$A$5:$E$7,2,0),0)+MAX(0,N(E52)-IFERROR(VLOOKUP(D52,'الباقات'!$A$5:$E$7,3,0),0))*IFERROR(VLOOKUP(D52,'الباقات'!$A$5:$E$7,4,0),0)+N(F52)-N(G52))</f>
        <v/>
      </c>
      <c r="J52" s="23">
        <f>IF(I52="","",I52-N(H52))</f>
        <v/>
      </c>
      <c r="K52" s="23">
        <f>IF(I52="","",N(E52)*IFERROR(VLOOKUP(D52,'الباقات'!$A$5:$E$7,5,0),0))</f>
        <v/>
      </c>
      <c r="L52" s="23">
        <f>IF(I52="","",I52-K52)</f>
        <v/>
      </c>
      <c r="M52" s="24">
        <f>IF(I52="","",IF(N(H52)&gt;=I52,"مسدد",IF(N(H52)&gt;=I52*0.3,"عربون مؤكد","بانتظار العربون")))</f>
        <v/>
      </c>
    </row>
    <row r="53">
      <c r="A53" s="21" t="n"/>
      <c r="B53" s="22" t="n"/>
      <c r="C53" s="19" t="n"/>
      <c r="D53" s="19" t="n"/>
      <c r="E53" s="20" t="n"/>
      <c r="F53" s="20" t="n"/>
      <c r="G53" s="20" t="n"/>
      <c r="H53" s="20" t="n"/>
      <c r="I53" s="23">
        <f>IF(D53="","",IFERROR(VLOOKUP(D53,'الباقات'!$A$5:$E$7,2,0),0)+MAX(0,N(E53)-IFERROR(VLOOKUP(D53,'الباقات'!$A$5:$E$7,3,0),0))*IFERROR(VLOOKUP(D53,'الباقات'!$A$5:$E$7,4,0),0)+N(F53)-N(G53))</f>
        <v/>
      </c>
      <c r="J53" s="23">
        <f>IF(I53="","",I53-N(H53))</f>
        <v/>
      </c>
      <c r="K53" s="23">
        <f>IF(I53="","",N(E53)*IFERROR(VLOOKUP(D53,'الباقات'!$A$5:$E$7,5,0),0))</f>
        <v/>
      </c>
      <c r="L53" s="23">
        <f>IF(I53="","",I53-K53)</f>
        <v/>
      </c>
      <c r="M53" s="24">
        <f>IF(I53="","",IF(N(H53)&gt;=I53,"مسدد",IF(N(H53)&gt;=I53*0.3,"عربون مؤكد","بانتظار العربون")))</f>
        <v/>
      </c>
    </row>
    <row r="54">
      <c r="A54" s="21" t="n"/>
      <c r="B54" s="22" t="n"/>
      <c r="C54" s="19" t="n"/>
      <c r="D54" s="19" t="n"/>
      <c r="E54" s="20" t="n"/>
      <c r="F54" s="20" t="n"/>
      <c r="G54" s="20" t="n"/>
      <c r="H54" s="20" t="n"/>
      <c r="I54" s="23">
        <f>IF(D54="","",IFERROR(VLOOKUP(D54,'الباقات'!$A$5:$E$7,2,0),0)+MAX(0,N(E54)-IFERROR(VLOOKUP(D54,'الباقات'!$A$5:$E$7,3,0),0))*IFERROR(VLOOKUP(D54,'الباقات'!$A$5:$E$7,4,0),0)+N(F54)-N(G54))</f>
        <v/>
      </c>
      <c r="J54" s="23">
        <f>IF(I54="","",I54-N(H54))</f>
        <v/>
      </c>
      <c r="K54" s="23">
        <f>IF(I54="","",N(E54)*IFERROR(VLOOKUP(D54,'الباقات'!$A$5:$E$7,5,0),0))</f>
        <v/>
      </c>
      <c r="L54" s="23">
        <f>IF(I54="","",I54-K54)</f>
        <v/>
      </c>
      <c r="M54" s="24">
        <f>IF(I54="","",IF(N(H54)&gt;=I54,"مسدد",IF(N(H54)&gt;=I54*0.3,"عربون مؤكد","بانتظار العربون")))</f>
        <v/>
      </c>
    </row>
    <row r="55">
      <c r="A55" s="21" t="n"/>
      <c r="B55" s="22" t="n"/>
      <c r="C55" s="19" t="n"/>
      <c r="D55" s="19" t="n"/>
      <c r="E55" s="20" t="n"/>
      <c r="F55" s="20" t="n"/>
      <c r="G55" s="20" t="n"/>
      <c r="H55" s="20" t="n"/>
      <c r="I55" s="23">
        <f>IF(D55="","",IFERROR(VLOOKUP(D55,'الباقات'!$A$5:$E$7,2,0),0)+MAX(0,N(E55)-IFERROR(VLOOKUP(D55,'الباقات'!$A$5:$E$7,3,0),0))*IFERROR(VLOOKUP(D55,'الباقات'!$A$5:$E$7,4,0),0)+N(F55)-N(G55))</f>
        <v/>
      </c>
      <c r="J55" s="23">
        <f>IF(I55="","",I55-N(H55))</f>
        <v/>
      </c>
      <c r="K55" s="23">
        <f>IF(I55="","",N(E55)*IFERROR(VLOOKUP(D55,'الباقات'!$A$5:$E$7,5,0),0))</f>
        <v/>
      </c>
      <c r="L55" s="23">
        <f>IF(I55="","",I55-K55)</f>
        <v/>
      </c>
      <c r="M55" s="24">
        <f>IF(I55="","",IF(N(H55)&gt;=I55,"مسدد",IF(N(H55)&gt;=I55*0.3,"عربون مؤكد","بانتظار العربون")))</f>
        <v/>
      </c>
    </row>
    <row r="56">
      <c r="A56" s="25" t="n"/>
      <c r="B56" s="26" t="inlineStr">
        <is>
          <t>الإجمالي</t>
        </is>
      </c>
      <c r="C56" s="25" t="n"/>
      <c r="D56" s="25" t="n"/>
      <c r="E56" s="27">
        <f>SUM(E6:E55)</f>
        <v/>
      </c>
      <c r="F56" s="27">
        <f>SUM(F6:F55)</f>
        <v/>
      </c>
      <c r="G56" s="27">
        <f>SUM(G6:G55)</f>
        <v/>
      </c>
      <c r="H56" s="27">
        <f>SUM(H6:H55)</f>
        <v/>
      </c>
      <c r="I56" s="27">
        <f>SUM(I6:I55)</f>
        <v/>
      </c>
      <c r="J56" s="27">
        <f>SUM(J6:J55)</f>
        <v/>
      </c>
      <c r="K56" s="27">
        <f>SUM(K6:K55)</f>
        <v/>
      </c>
      <c r="L56" s="27">
        <f>SUM(L6:L55)</f>
        <v/>
      </c>
      <c r="M56" s="25" t="n"/>
    </row>
    <row r="58" ht="30" customHeight="1">
      <c r="A58" s="18" t="inlineStr"/>
      <c r="B58" s="18" t="inlineStr">
        <is>
          <t>الباقة</t>
        </is>
      </c>
      <c r="C58" s="18" t="inlineStr">
        <is>
          <t>الحجوزات</t>
        </is>
      </c>
      <c r="D58" s="18" t="inlineStr">
        <is>
          <t>قيمة الحجوزات</t>
        </is>
      </c>
      <c r="E58" s="18" t="inlineStr">
        <is>
          <t>الهامش</t>
        </is>
      </c>
    </row>
    <row r="59">
      <c r="B59" s="28" t="inlineStr">
        <is>
          <t>فضية</t>
        </is>
      </c>
      <c r="C59" s="23">
        <f>COUNTIF($D$6:$D$55,B59)</f>
        <v/>
      </c>
      <c r="D59" s="23">
        <f>SUMIF($D$6:$D$55,B59,$I$6:$I$55)</f>
        <v/>
      </c>
      <c r="E59" s="23">
        <f>SUMIF($D$6:$D$55,B59,$L$6:$L$55)</f>
        <v/>
      </c>
    </row>
    <row r="60">
      <c r="B60" s="28" t="inlineStr">
        <is>
          <t>ذهبية</t>
        </is>
      </c>
      <c r="C60" s="23">
        <f>COUNTIF($D$6:$D$55,B60)</f>
        <v/>
      </c>
      <c r="D60" s="23">
        <f>SUMIF($D$6:$D$55,B60,$I$6:$I$55)</f>
        <v/>
      </c>
      <c r="E60" s="23">
        <f>SUMIF($D$6:$D$55,B60,$L$6:$L$55)</f>
        <v/>
      </c>
    </row>
    <row r="61">
      <c r="B61" s="28" t="inlineStr">
        <is>
          <t>ماسية</t>
        </is>
      </c>
      <c r="C61" s="23">
        <f>COUNTIF($D$6:$D$55,B61)</f>
        <v/>
      </c>
      <c r="D61" s="23">
        <f>SUMIF($D$6:$D$55,B61,$I$6:$I$55)</f>
        <v/>
      </c>
      <c r="E61" s="23">
        <f>SUMIF($D$6:$D$55,B61,$L$6:$L$55)</f>
        <v/>
      </c>
    </row>
  </sheetData>
  <sheetProtection selectLockedCells="0" selectUnlockedCells="0" sheet="1" objects="0" insertRows="1" insertHyperlinks="1" autoFilter="0" scenarios="0" formatColumns="0" deleteColumns="1" insertColumns="1" pivotTables="1" deleteRows="1" formatCells="0" formatRows="0" sort="0"/>
  <mergeCells count="2">
    <mergeCell ref="A2:M2"/>
    <mergeCell ref="A1:M1"/>
  </mergeCells>
  <conditionalFormatting sqref="M6:M55">
    <cfRule type="cellIs" priority="1" operator="equal" dxfId="0">
      <formula>"مسدد"</formula>
    </cfRule>
    <cfRule type="cellIs" priority="2" operator="equal" dxfId="1">
      <formula>"عربون مؤكد"</formula>
    </cfRule>
    <cfRule type="cellIs" priority="3" operator="equal" dxfId="2">
      <formula>"بانتظار العربون"</formula>
    </cfRule>
  </conditionalFormatting>
  <dataValidations count="2">
    <dataValidation sqref="D6:D55" showDropDown="0" showInputMessage="0" showErrorMessage="0" allowBlank="1" type="list">
      <formula1>"فضية,ذهبية,ماسية"</formula1>
    </dataValidation>
    <dataValidation sqref="C6:C55" showDropDown="0" showInputMessage="0" showErrorMessage="0" allowBlank="1" type="list">
      <formula1>"فرح,خطوبة,عقيقة,مؤتمر,حفلة"</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2026-10-30T03:00:48Z</dcterms:created>
  <dcterms:modified xmlns:dcterms="http://purl.org/dc/terms/" xmlns:xsi="http://www.w3.org/2001/XMLSchema-instance" xsi:type="dcterms:W3CDTF">2026-10-30T03:00:48Z</dcterms:modified>
</cp:coreProperties>
</file>