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خطة" sheetId="3" state="visible" r:id="rId3"/>
  </sheets>
  <definedNames>
    <definedName name="_xlnm.Print_Area" localSheetId="2">'الخطة'!$A$1:$J$35</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0" fillId="0" borderId="5" pivotButton="0" quotePrefix="0" xfId="0"/>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0" borderId="2" applyAlignment="1" pivotButton="0" quotePrefix="0" xfId="0">
      <alignment horizontal="right" vertical="center" wrapText="1"/>
    </xf>
    <xf numFmtId="2"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6" fillId="5" borderId="6" applyAlignment="1" pivotButton="0" quotePrefix="0" xfId="0">
      <alignment horizontal="right" vertical="center" wrapText="1"/>
    </xf>
    <xf numFmtId="164" fontId="16" fillId="5" borderId="6" applyAlignment="1" pivotButton="0" quotePrefix="0" xfId="0">
      <alignment horizontal="center" vertical="center"/>
    </xf>
    <xf numFmtId="0" fontId="16" fillId="5" borderId="6" pivotButton="0" quotePrefix="0" xfId="0"/>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الشراء المفتوح بالتكلفة لكل شهر</a:t>
            </a:r>
          </a:p>
        </rich>
      </tx>
    </title>
    <plotArea>
      <barChart>
        <barDir val="col"/>
        <grouping val="clustered"/>
        <ser>
          <idx val="0"/>
          <order val="0"/>
          <tx>
            <strRef>
              <f>'الخطة'!J5</f>
            </strRef>
          </tx>
          <spPr>
            <a:solidFill xmlns:a="http://schemas.openxmlformats.org/drawingml/2006/main">
              <a:srgbClr val="14213D"/>
            </a:solidFill>
            <a:ln xmlns:a="http://schemas.openxmlformats.org/drawingml/2006/main">
              <a:solidFill>
                <a:srgbClr val="14213D"/>
              </a:solidFill>
              <a:prstDash val="solid"/>
            </a:ln>
          </spPr>
          <cat>
            <numRef>
              <f>'الخطة'!$A$6:$A$17</f>
            </numRef>
          </cat>
          <val>
            <numRef>
              <f>'الخطة'!$J$6:$J$17</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19</row>
      <rowOff>0</rowOff>
    </from>
    <ext cx="648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خطة الشراء المفتوح (Open-to-Buy) لمحلات الملابس والتجزئة</t>
        </is>
      </c>
    </row>
    <row r="2" ht="4" customHeight="1">
      <c r="A2" s="9" t="n"/>
    </row>
    <row r="4" ht="22" customHeight="1">
      <c r="B4" s="10" t="inlineStr">
        <is>
          <t>فكرة القالب</t>
        </is>
      </c>
    </row>
    <row r="5" ht="66" customHeight="1">
      <c r="A5" s="11" t="inlineStr">
        <is>
          <t>•</t>
        </is>
      </c>
      <c r="B5" s="12" t="inlineStr">
        <is>
          <t>أداة تخطيط المشتريات في محلات الملابس والأحذية والتجزئة: من المبيعات المخططة لكل شهر ونسبة التخفيضات ومعدل المخزون إلى المبيعات والطلبيات تحت التوريد، يحسب مخزون أول الشهر المطلوب ومخزون آخره، ثم الشراء المفتوح المسموح به بسعر البيع وبالتكلفة؛ وتظهر الشهور التي فيها شراء زائد باللون الأحمر.</t>
        </is>
      </c>
    </row>
    <row r="6" ht="22" customHeight="1">
      <c r="B6" s="10" t="inlineStr">
        <is>
          <t>خطوات الاستخدام</t>
        </is>
      </c>
    </row>
    <row r="7" ht="34" customHeight="1">
      <c r="A7" s="11" t="inlineStr">
        <is>
          <t>•</t>
        </is>
      </c>
      <c r="B7" s="12" t="inlineStr">
        <is>
          <t>اكتب مخزون نهاية السنة المستهدف ونسبة الإضافة على التكلفة (هامش أول السعر)، ثم لكل شهر المبيعات المخططة بسعر البيع ونسبة التخفيضات ومعدل المخزون إلى المبيعات والطلبيات التي تحت التوريد.</t>
        </is>
      </c>
    </row>
    <row r="8" ht="22" customHeight="1">
      <c r="B8" s="10" t="inlineStr">
        <is>
          <t>ملاحظات</t>
        </is>
      </c>
    </row>
    <row r="9" ht="50" customHeight="1">
      <c r="A9" s="11" t="inlineStr">
        <is>
          <t>•</t>
        </is>
      </c>
      <c r="B9" s="12" t="inlineStr">
        <is>
          <t>الشراء المفتوح = المبيعات + التخفيضات + مخزون آخر الشهر - مخزون أول الشهر - الطلبيات تحت التوريد. كل الأرقام بسعر البيع ثم تُحول للتكلفة. القيمة السالبة تعني مخزونًا زائدًا: أوقف الشراء أو زد التخفيضات.</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J18"/>
  <sheetViews>
    <sheetView showGridLines="0" rightToLeft="1" workbookViewId="0">
      <selection activeCell="A1" sqref="A1"/>
    </sheetView>
  </sheetViews>
  <sheetFormatPr baseColWidth="8" defaultRowHeight="15"/>
  <cols>
    <col width="10" customWidth="1" min="1" max="1"/>
    <col width="13" customWidth="1" min="2" max="2"/>
    <col width="10" customWidth="1" min="3" max="3"/>
    <col width="11" customWidth="1" min="4" max="4"/>
    <col width="13" customWidth="1" min="5" max="5"/>
    <col width="12" customWidth="1" min="6" max="6"/>
    <col width="14" customWidth="1" min="7" max="7"/>
    <col width="14" customWidth="1" min="8" max="8"/>
    <col width="14" customWidth="1" min="9" max="9"/>
    <col width="14" customWidth="1" min="10" max="10"/>
  </cols>
  <sheetData>
    <row r="1" ht="30" customHeight="1">
      <c r="A1" s="15" t="inlineStr">
        <is>
          <t>خطة الشراء المفتوح - 2027</t>
        </is>
      </c>
      <c r="B1" s="16" t="n"/>
      <c r="C1" s="16" t="n"/>
      <c r="D1" s="16" t="n"/>
      <c r="E1" s="16" t="n"/>
      <c r="F1" s="16" t="n"/>
      <c r="G1" s="16" t="n"/>
      <c r="H1" s="16" t="n"/>
      <c r="I1" s="16" t="n"/>
      <c r="J1" s="16" t="n"/>
    </row>
    <row r="2" ht="30" customHeight="1">
      <c r="A2" s="17" t="inlineStr">
        <is>
          <t>الخلايا الصفراء للإدخال - المبالغ بسعر البيع.</t>
        </is>
      </c>
    </row>
    <row r="3">
      <c r="A3" s="18" t="inlineStr">
        <is>
          <t>مخزون نهاية السنة المستهدف</t>
        </is>
      </c>
      <c r="B3" s="19" t="n"/>
      <c r="C3" s="20" t="n">
        <v>2700000</v>
      </c>
      <c r="E3" s="18" t="inlineStr">
        <is>
          <t>هامش أول السعر IMU</t>
        </is>
      </c>
      <c r="F3" s="19" t="n"/>
      <c r="G3" s="21" t="n">
        <v>0.55</v>
      </c>
    </row>
    <row r="5" ht="44" customHeight="1">
      <c r="A5" s="22" t="inlineStr">
        <is>
          <t>الشهر</t>
        </is>
      </c>
      <c r="B5" s="22" t="inlineStr">
        <is>
          <t>المبيعات المخططة</t>
        </is>
      </c>
      <c r="C5" s="22" t="inlineStr">
        <is>
          <t>نسبة التخفيضات</t>
        </is>
      </c>
      <c r="D5" s="22" t="inlineStr">
        <is>
          <t>مخزون ÷ مبيعات</t>
        </is>
      </c>
      <c r="E5" s="22" t="inlineStr">
        <is>
          <t>تحت التوريد</t>
        </is>
      </c>
      <c r="F5" s="22" t="inlineStr">
        <is>
          <t>التخفيضات</t>
        </is>
      </c>
      <c r="G5" s="22" t="inlineStr">
        <is>
          <t>مخزون أول الشهر</t>
        </is>
      </c>
      <c r="H5" s="22" t="inlineStr">
        <is>
          <t>مخزون آخر الشهر</t>
        </is>
      </c>
      <c r="I5" s="22" t="inlineStr">
        <is>
          <t>الشراء المفتوح (بيع)</t>
        </is>
      </c>
      <c r="J5" s="22" t="inlineStr">
        <is>
          <t>الشراء المفتوح (تكلفة)</t>
        </is>
      </c>
    </row>
    <row r="6">
      <c r="A6" s="23" t="inlineStr">
        <is>
          <t>يناير</t>
        </is>
      </c>
      <c r="B6" s="20" t="n">
        <v>900000</v>
      </c>
      <c r="C6" s="21" t="n">
        <v>0.15</v>
      </c>
      <c r="D6" s="24" t="n">
        <v>3</v>
      </c>
      <c r="E6" s="20" t="n">
        <v>600000</v>
      </c>
      <c r="F6" s="25">
        <f>N(B6)*N(C6)</f>
        <v/>
      </c>
      <c r="G6" s="25">
        <f>N(B6)*N(D6)</f>
        <v/>
      </c>
      <c r="H6" s="25">
        <f>G7</f>
        <v/>
      </c>
      <c r="I6" s="25">
        <f>N(B6)+F6+H6-G6-N(E6)</f>
        <v/>
      </c>
      <c r="J6" s="25">
        <f>I6*(1-$G$3)</f>
        <v/>
      </c>
    </row>
    <row r="7">
      <c r="A7" s="23" t="inlineStr">
        <is>
          <t>فبراير</t>
        </is>
      </c>
      <c r="B7" s="20" t="n">
        <v>1300000</v>
      </c>
      <c r="C7" s="21" t="n">
        <v>0.05</v>
      </c>
      <c r="D7" s="24" t="n">
        <v>2.6</v>
      </c>
      <c r="E7" s="20" t="n">
        <v>400000</v>
      </c>
      <c r="F7" s="25">
        <f>N(B7)*N(C7)</f>
        <v/>
      </c>
      <c r="G7" s="25">
        <f>N(B7)*N(D7)</f>
        <v/>
      </c>
      <c r="H7" s="25">
        <f>G8</f>
        <v/>
      </c>
      <c r="I7" s="25">
        <f>N(B7)+F7+H7-G7-N(E7)</f>
        <v/>
      </c>
      <c r="J7" s="25">
        <f>I7*(1-$G$3)</f>
        <v/>
      </c>
    </row>
    <row r="8">
      <c r="A8" s="23" t="inlineStr">
        <is>
          <t>مارس</t>
        </is>
      </c>
      <c r="B8" s="20" t="n">
        <v>1600000</v>
      </c>
      <c r="C8" s="21" t="n">
        <v>0.05</v>
      </c>
      <c r="D8" s="24" t="n">
        <v>2.2</v>
      </c>
      <c r="E8" s="20" t="n"/>
      <c r="F8" s="25">
        <f>N(B8)*N(C8)</f>
        <v/>
      </c>
      <c r="G8" s="25">
        <f>N(B8)*N(D8)</f>
        <v/>
      </c>
      <c r="H8" s="25">
        <f>G9</f>
        <v/>
      </c>
      <c r="I8" s="25">
        <f>N(B8)+F8+H8-G8-N(E8)</f>
        <v/>
      </c>
      <c r="J8" s="25">
        <f>I8*(1-$G$3)</f>
        <v/>
      </c>
    </row>
    <row r="9">
      <c r="A9" s="23" t="inlineStr">
        <is>
          <t>أبريل</t>
        </is>
      </c>
      <c r="B9" s="20" t="n">
        <v>700000</v>
      </c>
      <c r="C9" s="21" t="n">
        <v>0.12</v>
      </c>
      <c r="D9" s="24" t="n">
        <v>3.2</v>
      </c>
      <c r="E9" s="20" t="n"/>
      <c r="F9" s="25">
        <f>N(B9)*N(C9)</f>
        <v/>
      </c>
      <c r="G9" s="25">
        <f>N(B9)*N(D9)</f>
        <v/>
      </c>
      <c r="H9" s="25">
        <f>G10</f>
        <v/>
      </c>
      <c r="I9" s="25">
        <f>N(B9)+F9+H9-G9-N(E9)</f>
        <v/>
      </c>
      <c r="J9" s="25">
        <f>I9*(1-$G$3)</f>
        <v/>
      </c>
    </row>
    <row r="10">
      <c r="A10" s="23" t="inlineStr">
        <is>
          <t>مايو</t>
        </is>
      </c>
      <c r="B10" s="20" t="n">
        <v>1100000</v>
      </c>
      <c r="C10" s="21" t="n">
        <v>0.05</v>
      </c>
      <c r="D10" s="24" t="n">
        <v>2.6</v>
      </c>
      <c r="E10" s="20" t="n"/>
      <c r="F10" s="25">
        <f>N(B10)*N(C10)</f>
        <v/>
      </c>
      <c r="G10" s="25">
        <f>N(B10)*N(D10)</f>
        <v/>
      </c>
      <c r="H10" s="25">
        <f>G11</f>
        <v/>
      </c>
      <c r="I10" s="25">
        <f>N(B10)+F10+H10-G10-N(E10)</f>
        <v/>
      </c>
      <c r="J10" s="25">
        <f>I10*(1-$G$3)</f>
        <v/>
      </c>
    </row>
    <row r="11">
      <c r="A11" s="23" t="inlineStr">
        <is>
          <t>يونيو</t>
        </is>
      </c>
      <c r="B11" s="20" t="n">
        <v>1000000</v>
      </c>
      <c r="C11" s="21" t="n">
        <v>0.06</v>
      </c>
      <c r="D11" s="24" t="n">
        <v>2.8</v>
      </c>
      <c r="E11" s="20" t="n"/>
      <c r="F11" s="25">
        <f>N(B11)*N(C11)</f>
        <v/>
      </c>
      <c r="G11" s="25">
        <f>N(B11)*N(D11)</f>
        <v/>
      </c>
      <c r="H11" s="25">
        <f>G12</f>
        <v/>
      </c>
      <c r="I11" s="25">
        <f>N(B11)+F11+H11-G11-N(E11)</f>
        <v/>
      </c>
      <c r="J11" s="25">
        <f>I11*(1-$G$3)</f>
        <v/>
      </c>
    </row>
    <row r="12">
      <c r="A12" s="23" t="inlineStr">
        <is>
          <t>يوليو</t>
        </is>
      </c>
      <c r="B12" s="20" t="n">
        <v>950000</v>
      </c>
      <c r="C12" s="21" t="n">
        <v>0.15</v>
      </c>
      <c r="D12" s="24" t="n">
        <v>3</v>
      </c>
      <c r="E12" s="20" t="n"/>
      <c r="F12" s="25">
        <f>N(B12)*N(C12)</f>
        <v/>
      </c>
      <c r="G12" s="25">
        <f>N(B12)*N(D12)</f>
        <v/>
      </c>
      <c r="H12" s="25">
        <f>G13</f>
        <v/>
      </c>
      <c r="I12" s="25">
        <f>N(B12)+F12+H12-G12-N(E12)</f>
        <v/>
      </c>
      <c r="J12" s="25">
        <f>I12*(1-$G$3)</f>
        <v/>
      </c>
    </row>
    <row r="13">
      <c r="A13" s="23" t="inlineStr">
        <is>
          <t>أغسطس</t>
        </is>
      </c>
      <c r="B13" s="20" t="n">
        <v>1100000</v>
      </c>
      <c r="C13" s="21" t="n">
        <v>0.1</v>
      </c>
      <c r="D13" s="24" t="n">
        <v>2.7</v>
      </c>
      <c r="E13" s="20" t="n"/>
      <c r="F13" s="25">
        <f>N(B13)*N(C13)</f>
        <v/>
      </c>
      <c r="G13" s="25">
        <f>N(B13)*N(D13)</f>
        <v/>
      </c>
      <c r="H13" s="25">
        <f>G14</f>
        <v/>
      </c>
      <c r="I13" s="25">
        <f>N(B13)+F13+H13-G13-N(E13)</f>
        <v/>
      </c>
      <c r="J13" s="25">
        <f>I13*(1-$G$3)</f>
        <v/>
      </c>
    </row>
    <row r="14">
      <c r="A14" s="23" t="inlineStr">
        <is>
          <t>سبتمبر</t>
        </is>
      </c>
      <c r="B14" s="20" t="n">
        <v>1200000</v>
      </c>
      <c r="C14" s="21" t="n">
        <v>0.04</v>
      </c>
      <c r="D14" s="24" t="n">
        <v>2.5</v>
      </c>
      <c r="E14" s="20" t="n"/>
      <c r="F14" s="25">
        <f>N(B14)*N(C14)</f>
        <v/>
      </c>
      <c r="G14" s="25">
        <f>N(B14)*N(D14)</f>
        <v/>
      </c>
      <c r="H14" s="25">
        <f>G15</f>
        <v/>
      </c>
      <c r="I14" s="25">
        <f>N(B14)+F14+H14-G14-N(E14)</f>
        <v/>
      </c>
      <c r="J14" s="25">
        <f>I14*(1-$G$3)</f>
        <v/>
      </c>
    </row>
    <row r="15">
      <c r="A15" s="23" t="inlineStr">
        <is>
          <t>أكتوبر</t>
        </is>
      </c>
      <c r="B15" s="20" t="n">
        <v>800000</v>
      </c>
      <c r="C15" s="21" t="n">
        <v>0.06</v>
      </c>
      <c r="D15" s="24" t="n">
        <v>3.1</v>
      </c>
      <c r="E15" s="20" t="n"/>
      <c r="F15" s="25">
        <f>N(B15)*N(C15)</f>
        <v/>
      </c>
      <c r="G15" s="25">
        <f>N(B15)*N(D15)</f>
        <v/>
      </c>
      <c r="H15" s="25">
        <f>G16</f>
        <v/>
      </c>
      <c r="I15" s="25">
        <f>N(B15)+F15+H15-G15-N(E15)</f>
        <v/>
      </c>
      <c r="J15" s="25">
        <f>I15*(1-$G$3)</f>
        <v/>
      </c>
    </row>
    <row r="16">
      <c r="A16" s="23" t="inlineStr">
        <is>
          <t>نوفمبر</t>
        </is>
      </c>
      <c r="B16" s="20" t="n">
        <v>950000</v>
      </c>
      <c r="C16" s="21" t="n">
        <v>0.08</v>
      </c>
      <c r="D16" s="24" t="n">
        <v>2.9</v>
      </c>
      <c r="E16" s="20" t="n"/>
      <c r="F16" s="25">
        <f>N(B16)*N(C16)</f>
        <v/>
      </c>
      <c r="G16" s="25">
        <f>N(B16)*N(D16)</f>
        <v/>
      </c>
      <c r="H16" s="25">
        <f>G17</f>
        <v/>
      </c>
      <c r="I16" s="25">
        <f>N(B16)+F16+H16-G16-N(E16)</f>
        <v/>
      </c>
      <c r="J16" s="25">
        <f>I16*(1-$G$3)</f>
        <v/>
      </c>
    </row>
    <row r="17">
      <c r="A17" s="23" t="inlineStr">
        <is>
          <t>ديسمبر</t>
        </is>
      </c>
      <c r="B17" s="20" t="n">
        <v>1200000</v>
      </c>
      <c r="C17" s="21" t="n">
        <v>0.06</v>
      </c>
      <c r="D17" s="24" t="n">
        <v>2.6</v>
      </c>
      <c r="E17" s="20" t="n"/>
      <c r="F17" s="25">
        <f>N(B17)*N(C17)</f>
        <v/>
      </c>
      <c r="G17" s="25">
        <f>N(B17)*N(D17)</f>
        <v/>
      </c>
      <c r="H17" s="25">
        <f>C3</f>
        <v/>
      </c>
      <c r="I17" s="25">
        <f>N(B17)+F17+H17-G17-N(E17)</f>
        <v/>
      </c>
      <c r="J17" s="25">
        <f>I17*(1-$G$3)</f>
        <v/>
      </c>
    </row>
    <row r="18">
      <c r="A18" s="26" t="inlineStr">
        <is>
          <t>السنة</t>
        </is>
      </c>
      <c r="B18" s="27">
        <f>SUM(B6:B17)</f>
        <v/>
      </c>
      <c r="C18" s="28" t="n"/>
      <c r="D18" s="28" t="n"/>
      <c r="E18" s="27">
        <f>SUM(E6:E17)</f>
        <v/>
      </c>
      <c r="F18" s="27">
        <f>SUM(F6:F17)</f>
        <v/>
      </c>
      <c r="G18" s="28" t="n"/>
      <c r="H18" s="28" t="n"/>
      <c r="I18" s="27">
        <f>SUM(I6:I17)</f>
        <v/>
      </c>
      <c r="J18" s="27">
        <f>SUM(J6:J17)</f>
        <v/>
      </c>
    </row>
  </sheetData>
  <sheetProtection selectLockedCells="0" selectUnlockedCells="0" sheet="1" objects="0" insertRows="1" insertHyperlinks="1" autoFilter="0" scenarios="0" formatColumns="0" deleteColumns="1" insertColumns="1" pivotTables="1" deleteRows="1" formatCells="0" formatRows="0" sort="0"/>
  <mergeCells count="4">
    <mergeCell ref="A1:J1"/>
    <mergeCell ref="A3:B3"/>
    <mergeCell ref="E3:F3"/>
    <mergeCell ref="A2:J2"/>
  </mergeCells>
  <conditionalFormatting sqref="I6:J17">
    <cfRule type="cellIs" priority="1" operator="lessThan" dxfId="0">
      <formula>0</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2026-10-30T03:00:49Z</dcterms:created>
  <dcterms:modified xmlns:dcterms="http://purl.org/dc/terms/" xmlns:xsi="http://www.w3.org/2001/XMLSchema-instance" xsi:type="dcterms:W3CDTF">2026-10-30T03:00:49Z</dcterms:modified>
</cp:coreProperties>
</file>