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مزرعة" sheetId="3" state="visible" r:id="rId3"/>
  </sheets>
  <definedNames>
    <definedName name="_xlnm.Print_Area" localSheetId="2">'المزرعة'!$A$1:$C$32</definedName>
  </definedNames>
  <calcPr calcId="124519" fullCalcOnLoad="1"/>
</workbook>
</file>

<file path=xl/styles.xml><?xml version="1.0" encoding="utf-8"?>
<styleSheet xmlns="http://schemas.openxmlformats.org/spreadsheetml/2006/main">
  <numFmts count="3">
    <numFmt numFmtId="164" formatCode="#,##0;[Red]-#,##0"/>
    <numFmt numFmtId="165" formatCode="#,##0.00;[Red]-#,##0.00"/>
    <numFmt numFmtId="166" formatCode="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FFFFFF"/>
      <sz val="12"/>
    </font>
    <font>
      <name val="Arial"/>
      <b val="1"/>
      <color rgb="00000000"/>
      <sz val="11"/>
    </font>
    <font>
      <name val="Arial"/>
      <b val="1"/>
      <color rgb="00FFFFFF"/>
      <sz val="11"/>
    </font>
  </fonts>
  <fills count="5">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s>
  <borders count="3">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s>
  <cellStyleXfs count="1">
    <xf numFmtId="0" fontId="0" fillId="0" borderId="0"/>
  </cellStyleXfs>
  <cellXfs count="29">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3" borderId="0" applyAlignment="1" pivotButton="0" quotePrefix="0" xfId="0">
      <alignment horizontal="right" vertical="center"/>
    </xf>
    <xf numFmtId="0" fontId="15" fillId="0" borderId="2" applyAlignment="1" pivotButton="0" quotePrefix="0" xfId="0">
      <alignment horizontal="right" vertical="center" wrapText="1"/>
    </xf>
    <xf numFmtId="164" fontId="10" fillId="4" borderId="2" applyAlignment="1" applyProtection="1" pivotButton="0" quotePrefix="0" xfId="0">
      <alignment horizontal="center" vertical="center"/>
      <protection locked="0" hidden="0"/>
    </xf>
    <xf numFmtId="165" fontId="10" fillId="4" borderId="2" applyAlignment="1" applyProtection="1" pivotButton="0" quotePrefix="0" xfId="0">
      <alignment horizontal="center" vertical="center"/>
      <protection locked="0" hidden="0"/>
    </xf>
    <xf numFmtId="0" fontId="16" fillId="3" borderId="2" applyAlignment="1" pivotButton="0" quotePrefix="0" xfId="0">
      <alignment horizontal="center" vertical="center" wrapText="1"/>
    </xf>
    <xf numFmtId="0" fontId="10" fillId="0" borderId="2" applyAlignment="1" pivotButton="0" quotePrefix="0" xfId="0">
      <alignment horizontal="right" vertical="center" wrapText="1"/>
    </xf>
    <xf numFmtId="164" fontId="10" fillId="0" borderId="2" applyAlignment="1" pivotButton="0" quotePrefix="0" xfId="0">
      <alignment horizontal="center" vertical="center"/>
    </xf>
    <xf numFmtId="166" fontId="10" fillId="0" borderId="2" applyAlignment="1" pivotButton="0" quotePrefix="0" xfId="0">
      <alignment horizontal="center" vertical="center"/>
    </xf>
    <xf numFmtId="164" fontId="16" fillId="3" borderId="2" applyAlignment="1" pivotButton="0" quotePrefix="0" xfId="0">
      <alignment horizontal="center" vertical="center"/>
    </xf>
    <xf numFmtId="165" fontId="16" fillId="3" borderId="2" applyAlignment="1" pivotButton="0" quotePrefix="0" xfId="0">
      <alignment horizontal="center" vertical="center"/>
    </xf>
    <xf numFmtId="165" fontId="10" fillId="0" borderId="2"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توزيع التكلفة الشهرية</a:t>
            </a:r>
          </a:p>
        </rich>
      </tx>
    </title>
    <plotArea>
      <pieChart>
        <varyColors val="1"/>
        <ser>
          <idx val="0"/>
          <order val="0"/>
          <tx>
            <strRef>
              <f>'المزرعة'!B25</f>
            </strRef>
          </tx>
          <spPr>
            <a:ln xmlns:a="http://schemas.openxmlformats.org/drawingml/2006/main">
              <a:prstDash val="solid"/>
            </a:ln>
          </spPr>
          <dPt>
            <idx val="0"/>
            <spPr>
              <a:solidFill xmlns:a="http://schemas.openxmlformats.org/drawingml/2006/main">
                <a:srgbClr val="14213D"/>
              </a:solidFill>
              <a:ln xmlns:a="http://schemas.openxmlformats.org/drawingml/2006/main">
                <a:prstDash val="solid"/>
              </a:ln>
            </spPr>
          </dPt>
          <dPt>
            <idx val="1"/>
            <spPr>
              <a:solidFill xmlns:a="http://schemas.openxmlformats.org/drawingml/2006/main">
                <a:srgbClr val="B08D57"/>
              </a:solidFill>
              <a:ln xmlns:a="http://schemas.openxmlformats.org/drawingml/2006/main">
                <a:prstDash val="solid"/>
              </a:ln>
            </spPr>
          </dPt>
          <dPt>
            <idx val="2"/>
            <spPr>
              <a:solidFill xmlns:a="http://schemas.openxmlformats.org/drawingml/2006/main">
                <a:srgbClr val="5B7DB1"/>
              </a:solidFill>
              <a:ln xmlns:a="http://schemas.openxmlformats.org/drawingml/2006/main">
                <a:prstDash val="solid"/>
              </a:ln>
            </spPr>
          </dPt>
          <cat>
            <numRef>
              <f>'المزرعة'!$A$26:$A$28</f>
            </numRef>
          </cat>
          <val>
            <numRef>
              <f>'المزرعة'!$B$26:$B$28</f>
            </numRef>
          </val>
        </ser>
        <dLbls>
          <showPercent val="1"/>
        </dLbls>
        <firstSliceAng val="0"/>
      </pieChart>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4</col>
      <colOff>0</colOff>
      <row>2</row>
      <rowOff>0</rowOff>
    </from>
    <ext cx="432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تكلفة إنتاج لتر اللبن وربحية مزرعة الألبان</t>
        </is>
      </c>
    </row>
    <row r="2" ht="4" customHeight="1">
      <c r="A2" s="9" t="n"/>
    </row>
    <row r="4" ht="22" customHeight="1">
      <c r="B4" s="10" t="inlineStr">
        <is>
          <t>فكرة القالب</t>
        </is>
      </c>
    </row>
    <row r="5" ht="66" customHeight="1">
      <c r="A5" s="11" t="inlineStr">
        <is>
          <t>•</t>
        </is>
      </c>
      <c r="B5" s="12" t="inlineStr">
        <is>
          <t>لمزارع الأبقار والجاموس الحلابة: من عدد الحلاب والجاف ومتوسط إنتاج البقرة اليومي وكميات وأسعار العلف المركز والمالئ لكل فئة، والعمالة والرعاية البيطرية والتلقيح والطاقة والإهلاك، يحسب إنتاج الشهر والإيراد وتكلفة العلف وإجمالي التكلفة وتكلفة اللتر بعد خصم إيراد العجول والسماد، وصافي الربح والهامش فوق العلف للبقرة يوميًا.</t>
        </is>
      </c>
    </row>
    <row r="6" ht="22" customHeight="1">
      <c r="B6" s="10" t="inlineStr">
        <is>
          <t>خطوات الاستخدام</t>
        </is>
      </c>
    </row>
    <row r="7" ht="34" customHeight="1">
      <c r="A7" s="11" t="inlineStr">
        <is>
          <t>•</t>
        </is>
      </c>
      <c r="B7" s="12" t="inlineStr">
        <is>
          <t>اكتب عدد الحيوانات والإنتاج اليومي وسعر بيع اللتر، ثم علائق الحلاب والجاف بالكيلو وأسعارها، ثم المصروفات الشهرية الأخرى والإيرادات الجانبية.</t>
        </is>
      </c>
    </row>
    <row r="8" ht="22" customHeight="1">
      <c r="B8" s="10" t="inlineStr">
        <is>
          <t>ملاحظات</t>
        </is>
      </c>
    </row>
    <row r="9" ht="34" customHeight="1">
      <c r="A9" s="11" t="inlineStr">
        <is>
          <t>•</t>
        </is>
      </c>
      <c r="B9" s="12" t="inlineStr">
        <is>
          <t>العلف عادة 60% إلى 70% من التكلفة؛ الهامش فوق العلف للبقرة الحلابة هو أسرع مؤشر للحكم على العليقة. الإهلاك هنا لقيمة القطيع والمعدات موزعة على عمرها الإنتاجي.</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C32"/>
  <sheetViews>
    <sheetView showGridLines="0" rightToLeft="1" workbookViewId="0">
      <selection activeCell="A1" sqref="A1"/>
    </sheetView>
  </sheetViews>
  <sheetFormatPr baseColWidth="8" defaultRowHeight="15"/>
  <cols>
    <col width="46" customWidth="1" min="1" max="1"/>
    <col width="16" customWidth="1" min="2" max="2"/>
    <col width="12" customWidth="1" min="3" max="3"/>
  </cols>
  <sheetData>
    <row r="1" ht="30" customHeight="1">
      <c r="A1" s="15" t="inlineStr">
        <is>
          <t>مزرعة ألبان - شهر نوفمبر 2026</t>
        </is>
      </c>
      <c r="B1" s="16" t="n"/>
      <c r="C1" s="16" t="n"/>
    </row>
    <row r="2" ht="30" customHeight="1">
      <c r="A2" s="17" t="inlineStr">
        <is>
          <t>الخلايا الصفراء للإدخال.</t>
        </is>
      </c>
    </row>
    <row r="3">
      <c r="A3" s="18" t="inlineStr">
        <is>
          <t>المدخلات</t>
        </is>
      </c>
    </row>
    <row r="4">
      <c r="A4" s="19" t="inlineStr">
        <is>
          <t>عدد الأبقار الحلابة</t>
        </is>
      </c>
      <c r="B4" s="20" t="n">
        <v>40</v>
      </c>
    </row>
    <row r="5">
      <c r="A5" s="19" t="inlineStr">
        <is>
          <t>عدد الأبقار الجافة</t>
        </is>
      </c>
      <c r="B5" s="20" t="n">
        <v>10</v>
      </c>
    </row>
    <row r="6">
      <c r="A6" s="19" t="inlineStr">
        <is>
          <t>إنتاج البقرة الحلابة يوميًا (لتر)</t>
        </is>
      </c>
      <c r="B6" s="21" t="n">
        <v>18</v>
      </c>
    </row>
    <row r="7">
      <c r="A7" s="19" t="inlineStr">
        <is>
          <t>أيام الشهر</t>
        </is>
      </c>
      <c r="B7" s="20" t="n">
        <v>30</v>
      </c>
    </row>
    <row r="8">
      <c r="A8" s="19" t="inlineStr">
        <is>
          <t>سعر بيع لتر اللبن</t>
        </is>
      </c>
      <c r="B8" s="21" t="n">
        <v>24</v>
      </c>
    </row>
    <row r="9">
      <c r="A9" s="19" t="inlineStr">
        <is>
          <t>علف مركز للحلابة يوميًا (كجم)</t>
        </is>
      </c>
      <c r="B9" s="21" t="n">
        <v>10</v>
      </c>
    </row>
    <row r="10">
      <c r="A10" s="19" t="inlineStr">
        <is>
          <t>سعر كيلو العلف المركز</t>
        </is>
      </c>
      <c r="B10" s="21" t="n">
        <v>16</v>
      </c>
    </row>
    <row r="11">
      <c r="A11" s="19" t="inlineStr">
        <is>
          <t>علف مالئ للحلابة يوميًا (كجم)</t>
        </is>
      </c>
      <c r="B11" s="21" t="n">
        <v>30</v>
      </c>
    </row>
    <row r="12">
      <c r="A12" s="19" t="inlineStr">
        <is>
          <t>سعر كيلو العلف المالئ (سيلاج ودريس)</t>
        </is>
      </c>
      <c r="B12" s="21" t="n">
        <v>2.4</v>
      </c>
    </row>
    <row r="13">
      <c r="A13" s="19" t="inlineStr">
        <is>
          <t>علف مركز للجافة يوميًا (كجم)</t>
        </is>
      </c>
      <c r="B13" s="21" t="n">
        <v>4</v>
      </c>
    </row>
    <row r="14">
      <c r="A14" s="19" t="inlineStr">
        <is>
          <t>علف مالئ للجافة يوميًا (كجم)</t>
        </is>
      </c>
      <c r="B14" s="21" t="n">
        <v>25</v>
      </c>
    </row>
    <row r="15">
      <c r="A15" s="19" t="inlineStr">
        <is>
          <t>العمالة الشهرية</t>
        </is>
      </c>
      <c r="B15" s="20" t="n">
        <v>32000</v>
      </c>
    </row>
    <row r="16">
      <c r="A16" s="19" t="inlineStr">
        <is>
          <t>رعاية بيطرية وأدوية</t>
        </is>
      </c>
      <c r="B16" s="20" t="n">
        <v>8000</v>
      </c>
    </row>
    <row r="17">
      <c r="A17" s="19" t="inlineStr">
        <is>
          <t>تلقيح صناعي</t>
        </is>
      </c>
      <c r="B17" s="20" t="n">
        <v>3000</v>
      </c>
    </row>
    <row r="18">
      <c r="A18" s="19" t="inlineStr">
        <is>
          <t>كهرباء ومياه ووقود</t>
        </is>
      </c>
      <c r="B18" s="20" t="n">
        <v>9000</v>
      </c>
    </row>
    <row r="19">
      <c r="A19" s="19" t="inlineStr">
        <is>
          <t>إهلاك القطيع والمعدات</t>
        </is>
      </c>
      <c r="B19" s="20" t="n">
        <v>25000</v>
      </c>
    </row>
    <row r="20">
      <c r="A20" s="19" t="inlineStr">
        <is>
          <t>مصروفات أخرى</t>
        </is>
      </c>
      <c r="B20" s="20" t="n">
        <v>5000</v>
      </c>
    </row>
    <row r="21">
      <c r="A21" s="19" t="inlineStr">
        <is>
          <t>إيرادات جانبية (عجول وسماد)</t>
        </is>
      </c>
      <c r="B21" s="20" t="n">
        <v>15000</v>
      </c>
    </row>
    <row r="23">
      <c r="A23" s="18" t="inlineStr">
        <is>
          <t>النتائج</t>
        </is>
      </c>
      <c r="C23" s="22" t="inlineStr">
        <is>
          <t>النسبة</t>
        </is>
      </c>
    </row>
    <row r="24">
      <c r="A24" s="23" t="inlineStr">
        <is>
          <t>إنتاج الشهر (لتر)</t>
        </is>
      </c>
      <c r="B24" s="24">
        <f>B4*B6*B7</f>
        <v/>
      </c>
    </row>
    <row r="25">
      <c r="A25" s="23" t="inlineStr">
        <is>
          <t>إيراد اللبن</t>
        </is>
      </c>
      <c r="B25" s="24">
        <f>B24*B8</f>
        <v/>
      </c>
    </row>
    <row r="26">
      <c r="A26" s="23" t="inlineStr">
        <is>
          <t>علف الحلابة</t>
        </is>
      </c>
      <c r="B26" s="24">
        <f>B4*B7*(B9*B10+B11*B12)</f>
        <v/>
      </c>
      <c r="C26" s="25">
        <f>IF($B$29=0,"",B26/$B$29)</f>
        <v/>
      </c>
    </row>
    <row r="27">
      <c r="A27" s="23" t="inlineStr">
        <is>
          <t>علف الجافة</t>
        </is>
      </c>
      <c r="B27" s="24">
        <f>B5*B7*(B13*B10+B14*B12)</f>
        <v/>
      </c>
      <c r="C27" s="25">
        <f>IF($B$29=0,"",B27/$B$29)</f>
        <v/>
      </c>
    </row>
    <row r="28">
      <c r="A28" s="23" t="inlineStr">
        <is>
          <t>المصروفات الأخرى</t>
        </is>
      </c>
      <c r="B28" s="24">
        <f>SUM(B15:B20)</f>
        <v/>
      </c>
      <c r="C28" s="25">
        <f>IF($B$29=0,"",B28/$B$29)</f>
        <v/>
      </c>
    </row>
    <row r="29">
      <c r="A29" s="19" t="inlineStr">
        <is>
          <t>إجمالي التكلفة</t>
        </is>
      </c>
      <c r="B29" s="26">
        <f>SUM(B26:B28)</f>
        <v/>
      </c>
    </row>
    <row r="30">
      <c r="A30" s="19" t="inlineStr">
        <is>
          <t>تكلفة اللتر بعد الإيرادات الجانبية</t>
        </is>
      </c>
      <c r="B30" s="27">
        <f>IF(B24=0,"",(B29-B21)/B24)</f>
        <v/>
      </c>
    </row>
    <row r="31">
      <c r="A31" s="19" t="inlineStr">
        <is>
          <t>صافي الربح الشهري</t>
        </is>
      </c>
      <c r="B31" s="26">
        <f>B25+B21-B29</f>
        <v/>
      </c>
    </row>
    <row r="32">
      <c r="A32" s="23" t="inlineStr">
        <is>
          <t>الهامش فوق العلف للبقرة الحلابة يوميًا</t>
        </is>
      </c>
      <c r="B32" s="28">
        <f>B6*B8-(B9*B10+B11*B12)</f>
        <v/>
      </c>
    </row>
  </sheetData>
  <sheetProtection selectLockedCells="0" selectUnlockedCells="0" sheet="1" objects="0" insertRows="1" insertHyperlinks="1" autoFilter="0" scenarios="0" formatColumns="0" deleteColumns="1" insertColumns="1" pivotTables="1" deleteRows="1" formatCells="0" formatRows="0" sort="0"/>
  <mergeCells count="4">
    <mergeCell ref="A1:C1"/>
    <mergeCell ref="A3:C3"/>
    <mergeCell ref="A2:C2"/>
    <mergeCell ref="A23:B23"/>
  </mergeCells>
  <pageMargins left="0.75" right="0.75" top="1" bottom="1" header="0.5" footer="0.5"/>
  <pageSetup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2026-10-30T03:00:49Z</dcterms:created>
  <dcterms:modified xmlns:dcterms="http://purl.org/dc/terms/" xmlns:xsi="http://www.w3.org/2001/XMLSchema-instance" xsi:type="dcterms:W3CDTF">2026-10-30T03:00:49Z</dcterms:modified>
</cp:coreProperties>
</file>