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خطوط" sheetId="3" state="visible" r:id="rId3"/>
  </sheets>
  <definedNames>
    <definedName name="_xlnm.Print_Area" localSheetId="2">'الخطوط'!$A$1:$N$42</definedName>
  </definedNames>
  <calcPr calcId="124519" fullCalcOnLoad="1"/>
</workbook>
</file>

<file path=xl/styles.xml><?xml version="1.0" encoding="utf-8"?>
<styleSheet xmlns="http://schemas.openxmlformats.org/spreadsheetml/2006/main">
  <numFmts count="3">
    <numFmt numFmtId="164" formatCode="#,##0.00;[Red]-#,##0.00"/>
    <numFmt numFmtId="165" formatCode="#,##0;[Red]-#,##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0" fillId="0" borderId="5" pivotButton="0" quotePrefix="0" xfId="0"/>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5" fontId="10" fillId="0" borderId="2" applyAlignment="1" pivotButton="0" quotePrefix="0" xfId="0">
      <alignment horizontal="center" vertical="center"/>
    </xf>
    <xf numFmtId="166" fontId="10" fillId="0" borderId="2" applyAlignment="1" pivotButton="0" quotePrefix="0" xfId="0">
      <alignment horizontal="center" vertical="center"/>
    </xf>
    <xf numFmtId="0" fontId="16" fillId="5" borderId="6" applyAlignment="1" pivotButton="0" quotePrefix="0" xfId="0">
      <alignment horizontal="right" vertical="center" wrapText="1"/>
    </xf>
    <xf numFmtId="165" fontId="16" fillId="5" borderId="6" applyAlignment="1" pivotButton="0" quotePrefix="0" xfId="0">
      <alignment horizontal="center" vertical="center"/>
    </xf>
    <xf numFmtId="0" fontId="16" fillId="5" borderId="6" pivotButton="0" quotePrefix="0" xfId="0"/>
    <xf numFmtId="166" fontId="16" fillId="5" borderId="6" applyAlignment="1" pivotButton="0" quotePrefix="0" xfId="0">
      <alignment horizontal="center" vertical="center"/>
    </xf>
  </cellXfs>
  <cellStyles count="1">
    <cellStyle name="Normal" xfId="0" builtinId="0" hidden="0"/>
  </cellStyles>
  <dxfs count="2">
    <dxf>
      <font>
        <name val="Arial"/>
        <b val="1"/>
        <color rgb="009C0006"/>
      </font>
      <fill>
        <patternFill patternType="solid">
          <fgColor rgb="00F8D7DA"/>
        </patternFill>
      </fill>
    </dxf>
    <dxf>
      <font>
        <name val="Arial"/>
        <b val="1"/>
        <color rgb="007F60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ربح كل خط شهريًا</a:t>
            </a:r>
          </a:p>
        </rich>
      </tx>
    </title>
    <plotArea>
      <barChart>
        <barDir val="col"/>
        <grouping val="clustered"/>
        <ser>
          <idx val="0"/>
          <order val="0"/>
          <tx>
            <strRef>
              <f>'الخطوط'!M5</f>
            </strRef>
          </tx>
          <spPr>
            <a:solidFill xmlns:a="http://schemas.openxmlformats.org/drawingml/2006/main">
              <a:srgbClr val="14213D"/>
            </a:solidFill>
            <a:ln xmlns:a="http://schemas.openxmlformats.org/drawingml/2006/main">
              <a:solidFill>
                <a:srgbClr val="14213D"/>
              </a:solidFill>
              <a:prstDash val="solid"/>
            </a:ln>
          </spPr>
          <cat>
            <numRef>
              <f>'الخطوط'!$A$6:$A$11</f>
            </numRef>
          </cat>
          <val>
            <numRef>
              <f>'الخطوط'!$M$6:$M$11</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27</row>
      <rowOff>0</rowOff>
    </from>
    <ext cx="612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تكلفة وربحية خطوط الباص المدرسي</t>
        </is>
      </c>
    </row>
    <row r="2" ht="4" customHeight="1">
      <c r="A2" s="9" t="n"/>
    </row>
    <row r="4" ht="22" customHeight="1">
      <c r="B4" s="10" t="inlineStr">
        <is>
          <t>فكرة القالب</t>
        </is>
      </c>
    </row>
    <row r="5" ht="50" customHeight="1">
      <c r="A5" s="11" t="inlineStr">
        <is>
          <t>•</t>
        </is>
      </c>
      <c r="B5" s="12" t="inlineStr">
        <is>
          <t>للمدارس وشركات النقل المدرسي: لكل خط سعة الباص وعدد الطلاب والكيلومترات اليومية ومعدل استهلاك السولار وأجر السائق والمشرفة والتكاليف الثابتة للباص (قسط أو إيجار، تأمين، ترخيص) والاشتراك الشهري، فيحسب تكلفة الوقود والصيانة والتكلفة الشهرية وتكلفة الطالب والربح ونسبة إشغال المقاعد.</t>
        </is>
      </c>
    </row>
    <row r="6" ht="22" customHeight="1">
      <c r="B6" s="10" t="inlineStr">
        <is>
          <t>خطوات الاستخدام</t>
        </is>
      </c>
    </row>
    <row r="7" ht="34" customHeight="1">
      <c r="A7" s="11" t="inlineStr">
        <is>
          <t>•</t>
        </is>
      </c>
      <c r="B7" s="12" t="inlineStr">
        <is>
          <t>اكتب سعر لتر السولار وأيام التشغيل في الشهر وتكلفة الصيانة والإطارات لكل كيلومتر، ثم بيانات كل خط.</t>
        </is>
      </c>
    </row>
    <row r="8" ht="22" customHeight="1">
      <c r="B8" s="10" t="inlineStr">
        <is>
          <t>ملاحظات</t>
        </is>
      </c>
    </row>
    <row r="9" ht="34" customHeight="1">
      <c r="A9" s="11" t="inlineStr">
        <is>
          <t>•</t>
        </is>
      </c>
      <c r="B9" s="12" t="inlineStr">
        <is>
          <t>الكيلومترات اليومية تشمل رحلتي الذهاب والعودة والمسافة الفارغة من وإلى الجراج. الخط الخاسر غالبًا يحتاج دمجًا مع خط قريب أو باصًا أصغر أو تعديل المسار.</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N26"/>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0" customWidth="1" min="1" max="1"/>
    <col width="8" customWidth="1" min="2" max="2"/>
    <col width="8" customWidth="1" min="3" max="3"/>
    <col width="9" customWidth="1" min="4" max="4"/>
    <col width="9" customWidth="1" min="5" max="5"/>
    <col width="11" customWidth="1" min="6" max="6"/>
    <col width="10" customWidth="1" min="7" max="7"/>
    <col width="10" customWidth="1" min="8" max="8"/>
    <col width="10" customWidth="1" min="9" max="9"/>
    <col width="10" customWidth="1" min="10" max="10"/>
    <col width="11" customWidth="1" min="11" max="11"/>
    <col width="10" customWidth="1" min="12" max="12"/>
    <col width="10" customWidth="1" min="13" max="13"/>
    <col width="9" customWidth="1" min="14" max="14"/>
  </cols>
  <sheetData>
    <row r="1" ht="30" customHeight="1">
      <c r="A1" s="15" t="inlineStr">
        <is>
          <t>خطوط الباص - العام الدراسي 2026/2027</t>
        </is>
      </c>
      <c r="B1" s="16" t="n"/>
      <c r="C1" s="16" t="n"/>
      <c r="D1" s="16" t="n"/>
      <c r="E1" s="16" t="n"/>
      <c r="F1" s="16" t="n"/>
      <c r="G1" s="16" t="n"/>
      <c r="H1" s="16" t="n"/>
      <c r="I1" s="16" t="n"/>
      <c r="J1" s="16" t="n"/>
      <c r="K1" s="16" t="n"/>
      <c r="L1" s="16" t="n"/>
      <c r="M1" s="16" t="n"/>
      <c r="N1" s="16" t="n"/>
    </row>
    <row r="2" ht="30" customHeight="1">
      <c r="A2" s="17" t="inlineStr">
        <is>
          <t>الخلايا الصفراء للإدخال.</t>
        </is>
      </c>
    </row>
    <row r="3">
      <c r="A3" s="18" t="inlineStr">
        <is>
          <t>سعر لتر السولار</t>
        </is>
      </c>
      <c r="B3" s="19" t="n">
        <v>17.5</v>
      </c>
      <c r="C3" s="18" t="inlineStr">
        <is>
          <t>أيام التشغيل شهريًا</t>
        </is>
      </c>
      <c r="D3" s="20" t="n"/>
      <c r="E3" s="21" t="n">
        <v>22</v>
      </c>
      <c r="G3" s="18" t="inlineStr">
        <is>
          <t>صيانة لكل كم</t>
        </is>
      </c>
      <c r="H3" s="20" t="n"/>
      <c r="I3" s="19" t="n">
        <v>1.2</v>
      </c>
    </row>
    <row r="5" ht="44" customHeight="1">
      <c r="A5" s="22" t="inlineStr">
        <is>
          <t>الخط</t>
        </is>
      </c>
      <c r="B5" s="22" t="inlineStr">
        <is>
          <t>السعة</t>
        </is>
      </c>
      <c r="C5" s="22" t="inlineStr">
        <is>
          <t>الطلاب</t>
        </is>
      </c>
      <c r="D5" s="22" t="inlineStr">
        <is>
          <t>كم يوميًا</t>
        </is>
      </c>
      <c r="E5" s="22" t="inlineStr">
        <is>
          <t>لتر/100 كم</t>
        </is>
      </c>
      <c r="F5" s="22" t="inlineStr">
        <is>
          <t>سائق ومشرفة</t>
        </is>
      </c>
      <c r="G5" s="22" t="inlineStr">
        <is>
          <t>ثابتة للباص</t>
        </is>
      </c>
      <c r="H5" s="22" t="inlineStr">
        <is>
          <t>الاشتراك الشهري</t>
        </is>
      </c>
      <c r="I5" s="22" t="inlineStr">
        <is>
          <t>الوقود</t>
        </is>
      </c>
      <c r="J5" s="22" t="inlineStr">
        <is>
          <t>الصيانة</t>
        </is>
      </c>
      <c r="K5" s="22" t="inlineStr">
        <is>
          <t>التكلفة الشهرية</t>
        </is>
      </c>
      <c r="L5" s="22" t="inlineStr">
        <is>
          <t>تكلفة الطالب</t>
        </is>
      </c>
      <c r="M5" s="22" t="inlineStr">
        <is>
          <t>الربح</t>
        </is>
      </c>
      <c r="N5" s="22" t="inlineStr">
        <is>
          <t>الإشغال</t>
        </is>
      </c>
    </row>
    <row r="6">
      <c r="A6" s="23" t="inlineStr">
        <is>
          <t>خط 1 - مدينة نصر</t>
        </is>
      </c>
      <c r="B6" s="21" t="n">
        <v>28</v>
      </c>
      <c r="C6" s="21" t="n">
        <v>26</v>
      </c>
      <c r="D6" s="21" t="n">
        <v>90</v>
      </c>
      <c r="E6" s="19" t="n">
        <v>18</v>
      </c>
      <c r="F6" s="21" t="n">
        <v>14000</v>
      </c>
      <c r="G6" s="21" t="n">
        <v>9000</v>
      </c>
      <c r="H6" s="21" t="n">
        <v>1800</v>
      </c>
      <c r="I6" s="24">
        <f>IF(A6="","",N(D6)*$E$3*N(E6)/100*$B$3)</f>
        <v/>
      </c>
      <c r="J6" s="24">
        <f>IF(A6="","",N(D6)*$E$3*$I$3)</f>
        <v/>
      </c>
      <c r="K6" s="24">
        <f>IF(A6="","",I6+J6+N(F6)+N(G6))</f>
        <v/>
      </c>
      <c r="L6" s="24">
        <f>IF(OR(A6="",N(C6)=0),"",K6/C6)</f>
        <v/>
      </c>
      <c r="M6" s="24">
        <f>IF(A6="","",N(C6)*N(H6)-K6)</f>
        <v/>
      </c>
      <c r="N6" s="25">
        <f>IF(OR(A6="",N(B6)=0),"",N(C6)/B6)</f>
        <v/>
      </c>
    </row>
    <row r="7">
      <c r="A7" s="23" t="inlineStr">
        <is>
          <t>خط 2 - مصر الجديدة</t>
        </is>
      </c>
      <c r="B7" s="21" t="n">
        <v>28</v>
      </c>
      <c r="C7" s="21" t="n">
        <v>24</v>
      </c>
      <c r="D7" s="21" t="n">
        <v>110</v>
      </c>
      <c r="E7" s="19" t="n">
        <v>18</v>
      </c>
      <c r="F7" s="21" t="n">
        <v>14000</v>
      </c>
      <c r="G7" s="21" t="n">
        <v>9000</v>
      </c>
      <c r="H7" s="21" t="n">
        <v>1900</v>
      </c>
      <c r="I7" s="24">
        <f>IF(A7="","",N(D7)*$E$3*N(E7)/100*$B$3)</f>
        <v/>
      </c>
      <c r="J7" s="24">
        <f>IF(A7="","",N(D7)*$E$3*$I$3)</f>
        <v/>
      </c>
      <c r="K7" s="24">
        <f>IF(A7="","",I7+J7+N(F7)+N(G7))</f>
        <v/>
      </c>
      <c r="L7" s="24">
        <f>IF(OR(A7="",N(C7)=0),"",K7/C7)</f>
        <v/>
      </c>
      <c r="M7" s="24">
        <f>IF(A7="","",N(C7)*N(H7)-K7)</f>
        <v/>
      </c>
      <c r="N7" s="25">
        <f>IF(OR(A7="",N(B7)=0),"",N(C7)/B7)</f>
        <v/>
      </c>
    </row>
    <row r="8">
      <c r="A8" s="23" t="inlineStr">
        <is>
          <t>خط 3 - التجمع</t>
        </is>
      </c>
      <c r="B8" s="21" t="n">
        <v>14</v>
      </c>
      <c r="C8" s="21" t="n">
        <v>13</v>
      </c>
      <c r="D8" s="21" t="n">
        <v>70</v>
      </c>
      <c r="E8" s="19" t="n">
        <v>12</v>
      </c>
      <c r="F8" s="21" t="n">
        <v>10000</v>
      </c>
      <c r="G8" s="21" t="n">
        <v>4500</v>
      </c>
      <c r="H8" s="21" t="n">
        <v>1800</v>
      </c>
      <c r="I8" s="24">
        <f>IF(A8="","",N(D8)*$E$3*N(E8)/100*$B$3)</f>
        <v/>
      </c>
      <c r="J8" s="24">
        <f>IF(A8="","",N(D8)*$E$3*$I$3)</f>
        <v/>
      </c>
      <c r="K8" s="24">
        <f>IF(A8="","",I8+J8+N(F8)+N(G8))</f>
        <v/>
      </c>
      <c r="L8" s="24">
        <f>IF(OR(A8="",N(C8)=0),"",K8/C8)</f>
        <v/>
      </c>
      <c r="M8" s="24">
        <f>IF(A8="","",N(C8)*N(H8)-K8)</f>
        <v/>
      </c>
      <c r="N8" s="25">
        <f>IF(OR(A8="",N(B8)=0),"",N(C8)/B8)</f>
        <v/>
      </c>
    </row>
    <row r="9">
      <c r="A9" s="23" t="inlineStr">
        <is>
          <t>خط 4 - المعادي</t>
        </is>
      </c>
      <c r="B9" s="21" t="n">
        <v>28</v>
      </c>
      <c r="C9" s="21" t="n">
        <v>18</v>
      </c>
      <c r="D9" s="21" t="n">
        <v>140</v>
      </c>
      <c r="E9" s="19" t="n">
        <v>18</v>
      </c>
      <c r="F9" s="21" t="n">
        <v>14000</v>
      </c>
      <c r="G9" s="21" t="n">
        <v>9000</v>
      </c>
      <c r="H9" s="21" t="n">
        <v>2000</v>
      </c>
      <c r="I9" s="24">
        <f>IF(A9="","",N(D9)*$E$3*N(E9)/100*$B$3)</f>
        <v/>
      </c>
      <c r="J9" s="24">
        <f>IF(A9="","",N(D9)*$E$3*$I$3)</f>
        <v/>
      </c>
      <c r="K9" s="24">
        <f>IF(A9="","",I9+J9+N(F9)+N(G9))</f>
        <v/>
      </c>
      <c r="L9" s="24">
        <f>IF(OR(A9="",N(C9)=0),"",K9/C9)</f>
        <v/>
      </c>
      <c r="M9" s="24">
        <f>IF(A9="","",N(C9)*N(H9)-K9)</f>
        <v/>
      </c>
      <c r="N9" s="25">
        <f>IF(OR(A9="",N(B9)=0),"",N(C9)/B9)</f>
        <v/>
      </c>
    </row>
    <row r="10">
      <c r="A10" s="23" t="inlineStr">
        <is>
          <t>خط 5 - الشروق</t>
        </is>
      </c>
      <c r="B10" s="21" t="n">
        <v>14</v>
      </c>
      <c r="C10" s="21" t="n">
        <v>13</v>
      </c>
      <c r="D10" s="21" t="n">
        <v>120</v>
      </c>
      <c r="E10" s="19" t="n">
        <v>12</v>
      </c>
      <c r="F10" s="21" t="n">
        <v>10000</v>
      </c>
      <c r="G10" s="21" t="n">
        <v>4500</v>
      </c>
      <c r="H10" s="21" t="n">
        <v>1900</v>
      </c>
      <c r="I10" s="24">
        <f>IF(A10="","",N(D10)*$E$3*N(E10)/100*$B$3)</f>
        <v/>
      </c>
      <c r="J10" s="24">
        <f>IF(A10="","",N(D10)*$E$3*$I$3)</f>
        <v/>
      </c>
      <c r="K10" s="24">
        <f>IF(A10="","",I10+J10+N(F10)+N(G10))</f>
        <v/>
      </c>
      <c r="L10" s="24">
        <f>IF(OR(A10="",N(C10)=0),"",K10/C10)</f>
        <v/>
      </c>
      <c r="M10" s="24">
        <f>IF(A10="","",N(C10)*N(H10)-K10)</f>
        <v/>
      </c>
      <c r="N10" s="25">
        <f>IF(OR(A10="",N(B10)=0),"",N(C10)/B10)</f>
        <v/>
      </c>
    </row>
    <row r="11">
      <c r="A11" s="23" t="inlineStr">
        <is>
          <t>خط 6 - الرحاب</t>
        </is>
      </c>
      <c r="B11" s="21" t="n">
        <v>28</v>
      </c>
      <c r="C11" s="21" t="n">
        <v>22</v>
      </c>
      <c r="D11" s="21" t="n">
        <v>80</v>
      </c>
      <c r="E11" s="19" t="n">
        <v>18</v>
      </c>
      <c r="F11" s="21" t="n">
        <v>14000</v>
      </c>
      <c r="G11" s="21" t="n">
        <v>9000</v>
      </c>
      <c r="H11" s="21" t="n">
        <v>1700</v>
      </c>
      <c r="I11" s="24">
        <f>IF(A11="","",N(D11)*$E$3*N(E11)/100*$B$3)</f>
        <v/>
      </c>
      <c r="J11" s="24">
        <f>IF(A11="","",N(D11)*$E$3*$I$3)</f>
        <v/>
      </c>
      <c r="K11" s="24">
        <f>IF(A11="","",I11+J11+N(F11)+N(G11))</f>
        <v/>
      </c>
      <c r="L11" s="24">
        <f>IF(OR(A11="",N(C11)=0),"",K11/C11)</f>
        <v/>
      </c>
      <c r="M11" s="24">
        <f>IF(A11="","",N(C11)*N(H11)-K11)</f>
        <v/>
      </c>
      <c r="N11" s="25">
        <f>IF(OR(A11="",N(B11)=0),"",N(C11)/B11)</f>
        <v/>
      </c>
    </row>
    <row r="12">
      <c r="A12" s="23" t="n"/>
      <c r="B12" s="21" t="n"/>
      <c r="C12" s="21" t="n"/>
      <c r="D12" s="21" t="n"/>
      <c r="E12" s="19" t="n"/>
      <c r="F12" s="21" t="n"/>
      <c r="G12" s="21" t="n"/>
      <c r="H12" s="21" t="n"/>
      <c r="I12" s="24">
        <f>IF(A12="","",N(D12)*$E$3*N(E12)/100*$B$3)</f>
        <v/>
      </c>
      <c r="J12" s="24">
        <f>IF(A12="","",N(D12)*$E$3*$I$3)</f>
        <v/>
      </c>
      <c r="K12" s="24">
        <f>IF(A12="","",I12+J12+N(F12)+N(G12))</f>
        <v/>
      </c>
      <c r="L12" s="24">
        <f>IF(OR(A12="",N(C12)=0),"",K12/C12)</f>
        <v/>
      </c>
      <c r="M12" s="24">
        <f>IF(A12="","",N(C12)*N(H12)-K12)</f>
        <v/>
      </c>
      <c r="N12" s="25">
        <f>IF(OR(A12="",N(B12)=0),"",N(C12)/B12)</f>
        <v/>
      </c>
    </row>
    <row r="13">
      <c r="A13" s="23" t="n"/>
      <c r="B13" s="21" t="n"/>
      <c r="C13" s="21" t="n"/>
      <c r="D13" s="21" t="n"/>
      <c r="E13" s="19" t="n"/>
      <c r="F13" s="21" t="n"/>
      <c r="G13" s="21" t="n"/>
      <c r="H13" s="21" t="n"/>
      <c r="I13" s="24">
        <f>IF(A13="","",N(D13)*$E$3*N(E13)/100*$B$3)</f>
        <v/>
      </c>
      <c r="J13" s="24">
        <f>IF(A13="","",N(D13)*$E$3*$I$3)</f>
        <v/>
      </c>
      <c r="K13" s="24">
        <f>IF(A13="","",I13+J13+N(F13)+N(G13))</f>
        <v/>
      </c>
      <c r="L13" s="24">
        <f>IF(OR(A13="",N(C13)=0),"",K13/C13)</f>
        <v/>
      </c>
      <c r="M13" s="24">
        <f>IF(A13="","",N(C13)*N(H13)-K13)</f>
        <v/>
      </c>
      <c r="N13" s="25">
        <f>IF(OR(A13="",N(B13)=0),"",N(C13)/B13)</f>
        <v/>
      </c>
    </row>
    <row r="14">
      <c r="A14" s="23" t="n"/>
      <c r="B14" s="21" t="n"/>
      <c r="C14" s="21" t="n"/>
      <c r="D14" s="21" t="n"/>
      <c r="E14" s="19" t="n"/>
      <c r="F14" s="21" t="n"/>
      <c r="G14" s="21" t="n"/>
      <c r="H14" s="21" t="n"/>
      <c r="I14" s="24">
        <f>IF(A14="","",N(D14)*$E$3*N(E14)/100*$B$3)</f>
        <v/>
      </c>
      <c r="J14" s="24">
        <f>IF(A14="","",N(D14)*$E$3*$I$3)</f>
        <v/>
      </c>
      <c r="K14" s="24">
        <f>IF(A14="","",I14+J14+N(F14)+N(G14))</f>
        <v/>
      </c>
      <c r="L14" s="24">
        <f>IF(OR(A14="",N(C14)=0),"",K14/C14)</f>
        <v/>
      </c>
      <c r="M14" s="24">
        <f>IF(A14="","",N(C14)*N(H14)-K14)</f>
        <v/>
      </c>
      <c r="N14" s="25">
        <f>IF(OR(A14="",N(B14)=0),"",N(C14)/B14)</f>
        <v/>
      </c>
    </row>
    <row r="15">
      <c r="A15" s="23" t="n"/>
      <c r="B15" s="21" t="n"/>
      <c r="C15" s="21" t="n"/>
      <c r="D15" s="21" t="n"/>
      <c r="E15" s="19" t="n"/>
      <c r="F15" s="21" t="n"/>
      <c r="G15" s="21" t="n"/>
      <c r="H15" s="21" t="n"/>
      <c r="I15" s="24">
        <f>IF(A15="","",N(D15)*$E$3*N(E15)/100*$B$3)</f>
        <v/>
      </c>
      <c r="J15" s="24">
        <f>IF(A15="","",N(D15)*$E$3*$I$3)</f>
        <v/>
      </c>
      <c r="K15" s="24">
        <f>IF(A15="","",I15+J15+N(F15)+N(G15))</f>
        <v/>
      </c>
      <c r="L15" s="24">
        <f>IF(OR(A15="",N(C15)=0),"",K15/C15)</f>
        <v/>
      </c>
      <c r="M15" s="24">
        <f>IF(A15="","",N(C15)*N(H15)-K15)</f>
        <v/>
      </c>
      <c r="N15" s="25">
        <f>IF(OR(A15="",N(B15)=0),"",N(C15)/B15)</f>
        <v/>
      </c>
    </row>
    <row r="16">
      <c r="A16" s="23" t="n"/>
      <c r="B16" s="21" t="n"/>
      <c r="C16" s="21" t="n"/>
      <c r="D16" s="21" t="n"/>
      <c r="E16" s="19" t="n"/>
      <c r="F16" s="21" t="n"/>
      <c r="G16" s="21" t="n"/>
      <c r="H16" s="21" t="n"/>
      <c r="I16" s="24">
        <f>IF(A16="","",N(D16)*$E$3*N(E16)/100*$B$3)</f>
        <v/>
      </c>
      <c r="J16" s="24">
        <f>IF(A16="","",N(D16)*$E$3*$I$3)</f>
        <v/>
      </c>
      <c r="K16" s="24">
        <f>IF(A16="","",I16+J16+N(F16)+N(G16))</f>
        <v/>
      </c>
      <c r="L16" s="24">
        <f>IF(OR(A16="",N(C16)=0),"",K16/C16)</f>
        <v/>
      </c>
      <c r="M16" s="24">
        <f>IF(A16="","",N(C16)*N(H16)-K16)</f>
        <v/>
      </c>
      <c r="N16" s="25">
        <f>IF(OR(A16="",N(B16)=0),"",N(C16)/B16)</f>
        <v/>
      </c>
    </row>
    <row r="17">
      <c r="A17" s="23" t="n"/>
      <c r="B17" s="21" t="n"/>
      <c r="C17" s="21" t="n"/>
      <c r="D17" s="21" t="n"/>
      <c r="E17" s="19" t="n"/>
      <c r="F17" s="21" t="n"/>
      <c r="G17" s="21" t="n"/>
      <c r="H17" s="21" t="n"/>
      <c r="I17" s="24">
        <f>IF(A17="","",N(D17)*$E$3*N(E17)/100*$B$3)</f>
        <v/>
      </c>
      <c r="J17" s="24">
        <f>IF(A17="","",N(D17)*$E$3*$I$3)</f>
        <v/>
      </c>
      <c r="K17" s="24">
        <f>IF(A17="","",I17+J17+N(F17)+N(G17))</f>
        <v/>
      </c>
      <c r="L17" s="24">
        <f>IF(OR(A17="",N(C17)=0),"",K17/C17)</f>
        <v/>
      </c>
      <c r="M17" s="24">
        <f>IF(A17="","",N(C17)*N(H17)-K17)</f>
        <v/>
      </c>
      <c r="N17" s="25">
        <f>IF(OR(A17="",N(B17)=0),"",N(C17)/B17)</f>
        <v/>
      </c>
    </row>
    <row r="18">
      <c r="A18" s="23" t="n"/>
      <c r="B18" s="21" t="n"/>
      <c r="C18" s="21" t="n"/>
      <c r="D18" s="21" t="n"/>
      <c r="E18" s="19" t="n"/>
      <c r="F18" s="21" t="n"/>
      <c r="G18" s="21" t="n"/>
      <c r="H18" s="21" t="n"/>
      <c r="I18" s="24">
        <f>IF(A18="","",N(D18)*$E$3*N(E18)/100*$B$3)</f>
        <v/>
      </c>
      <c r="J18" s="24">
        <f>IF(A18="","",N(D18)*$E$3*$I$3)</f>
        <v/>
      </c>
      <c r="K18" s="24">
        <f>IF(A18="","",I18+J18+N(F18)+N(G18))</f>
        <v/>
      </c>
      <c r="L18" s="24">
        <f>IF(OR(A18="",N(C18)=0),"",K18/C18)</f>
        <v/>
      </c>
      <c r="M18" s="24">
        <f>IF(A18="","",N(C18)*N(H18)-K18)</f>
        <v/>
      </c>
      <c r="N18" s="25">
        <f>IF(OR(A18="",N(B18)=0),"",N(C18)/B18)</f>
        <v/>
      </c>
    </row>
    <row r="19">
      <c r="A19" s="23" t="n"/>
      <c r="B19" s="21" t="n"/>
      <c r="C19" s="21" t="n"/>
      <c r="D19" s="21" t="n"/>
      <c r="E19" s="19" t="n"/>
      <c r="F19" s="21" t="n"/>
      <c r="G19" s="21" t="n"/>
      <c r="H19" s="21" t="n"/>
      <c r="I19" s="24">
        <f>IF(A19="","",N(D19)*$E$3*N(E19)/100*$B$3)</f>
        <v/>
      </c>
      <c r="J19" s="24">
        <f>IF(A19="","",N(D19)*$E$3*$I$3)</f>
        <v/>
      </c>
      <c r="K19" s="24">
        <f>IF(A19="","",I19+J19+N(F19)+N(G19))</f>
        <v/>
      </c>
      <c r="L19" s="24">
        <f>IF(OR(A19="",N(C19)=0),"",K19/C19)</f>
        <v/>
      </c>
      <c r="M19" s="24">
        <f>IF(A19="","",N(C19)*N(H19)-K19)</f>
        <v/>
      </c>
      <c r="N19" s="25">
        <f>IF(OR(A19="",N(B19)=0),"",N(C19)/B19)</f>
        <v/>
      </c>
    </row>
    <row r="20">
      <c r="A20" s="23" t="n"/>
      <c r="B20" s="21" t="n"/>
      <c r="C20" s="21" t="n"/>
      <c r="D20" s="21" t="n"/>
      <c r="E20" s="19" t="n"/>
      <c r="F20" s="21" t="n"/>
      <c r="G20" s="21" t="n"/>
      <c r="H20" s="21" t="n"/>
      <c r="I20" s="24">
        <f>IF(A20="","",N(D20)*$E$3*N(E20)/100*$B$3)</f>
        <v/>
      </c>
      <c r="J20" s="24">
        <f>IF(A20="","",N(D20)*$E$3*$I$3)</f>
        <v/>
      </c>
      <c r="K20" s="24">
        <f>IF(A20="","",I20+J20+N(F20)+N(G20))</f>
        <v/>
      </c>
      <c r="L20" s="24">
        <f>IF(OR(A20="",N(C20)=0),"",K20/C20)</f>
        <v/>
      </c>
      <c r="M20" s="24">
        <f>IF(A20="","",N(C20)*N(H20)-K20)</f>
        <v/>
      </c>
      <c r="N20" s="25">
        <f>IF(OR(A20="",N(B20)=0),"",N(C20)/B20)</f>
        <v/>
      </c>
    </row>
    <row r="21">
      <c r="A21" s="23" t="n"/>
      <c r="B21" s="21" t="n"/>
      <c r="C21" s="21" t="n"/>
      <c r="D21" s="21" t="n"/>
      <c r="E21" s="19" t="n"/>
      <c r="F21" s="21" t="n"/>
      <c r="G21" s="21" t="n"/>
      <c r="H21" s="21" t="n"/>
      <c r="I21" s="24">
        <f>IF(A21="","",N(D21)*$E$3*N(E21)/100*$B$3)</f>
        <v/>
      </c>
      <c r="J21" s="24">
        <f>IF(A21="","",N(D21)*$E$3*$I$3)</f>
        <v/>
      </c>
      <c r="K21" s="24">
        <f>IF(A21="","",I21+J21+N(F21)+N(G21))</f>
        <v/>
      </c>
      <c r="L21" s="24">
        <f>IF(OR(A21="",N(C21)=0),"",K21/C21)</f>
        <v/>
      </c>
      <c r="M21" s="24">
        <f>IF(A21="","",N(C21)*N(H21)-K21)</f>
        <v/>
      </c>
      <c r="N21" s="25">
        <f>IF(OR(A21="",N(B21)=0),"",N(C21)/B21)</f>
        <v/>
      </c>
    </row>
    <row r="22">
      <c r="A22" s="23" t="n"/>
      <c r="B22" s="21" t="n"/>
      <c r="C22" s="21" t="n"/>
      <c r="D22" s="21" t="n"/>
      <c r="E22" s="19" t="n"/>
      <c r="F22" s="21" t="n"/>
      <c r="G22" s="21" t="n"/>
      <c r="H22" s="21" t="n"/>
      <c r="I22" s="24">
        <f>IF(A22="","",N(D22)*$E$3*N(E22)/100*$B$3)</f>
        <v/>
      </c>
      <c r="J22" s="24">
        <f>IF(A22="","",N(D22)*$E$3*$I$3)</f>
        <v/>
      </c>
      <c r="K22" s="24">
        <f>IF(A22="","",I22+J22+N(F22)+N(G22))</f>
        <v/>
      </c>
      <c r="L22" s="24">
        <f>IF(OR(A22="",N(C22)=0),"",K22/C22)</f>
        <v/>
      </c>
      <c r="M22" s="24">
        <f>IF(A22="","",N(C22)*N(H22)-K22)</f>
        <v/>
      </c>
      <c r="N22" s="25">
        <f>IF(OR(A22="",N(B22)=0),"",N(C22)/B22)</f>
        <v/>
      </c>
    </row>
    <row r="23">
      <c r="A23" s="23" t="n"/>
      <c r="B23" s="21" t="n"/>
      <c r="C23" s="21" t="n"/>
      <c r="D23" s="21" t="n"/>
      <c r="E23" s="19" t="n"/>
      <c r="F23" s="21" t="n"/>
      <c r="G23" s="21" t="n"/>
      <c r="H23" s="21" t="n"/>
      <c r="I23" s="24">
        <f>IF(A23="","",N(D23)*$E$3*N(E23)/100*$B$3)</f>
        <v/>
      </c>
      <c r="J23" s="24">
        <f>IF(A23="","",N(D23)*$E$3*$I$3)</f>
        <v/>
      </c>
      <c r="K23" s="24">
        <f>IF(A23="","",I23+J23+N(F23)+N(G23))</f>
        <v/>
      </c>
      <c r="L23" s="24">
        <f>IF(OR(A23="",N(C23)=0),"",K23/C23)</f>
        <v/>
      </c>
      <c r="M23" s="24">
        <f>IF(A23="","",N(C23)*N(H23)-K23)</f>
        <v/>
      </c>
      <c r="N23" s="25">
        <f>IF(OR(A23="",N(B23)=0),"",N(C23)/B23)</f>
        <v/>
      </c>
    </row>
    <row r="24">
      <c r="A24" s="23" t="n"/>
      <c r="B24" s="21" t="n"/>
      <c r="C24" s="21" t="n"/>
      <c r="D24" s="21" t="n"/>
      <c r="E24" s="19" t="n"/>
      <c r="F24" s="21" t="n"/>
      <c r="G24" s="21" t="n"/>
      <c r="H24" s="21" t="n"/>
      <c r="I24" s="24">
        <f>IF(A24="","",N(D24)*$E$3*N(E24)/100*$B$3)</f>
        <v/>
      </c>
      <c r="J24" s="24">
        <f>IF(A24="","",N(D24)*$E$3*$I$3)</f>
        <v/>
      </c>
      <c r="K24" s="24">
        <f>IF(A24="","",I24+J24+N(F24)+N(G24))</f>
        <v/>
      </c>
      <c r="L24" s="24">
        <f>IF(OR(A24="",N(C24)=0),"",K24/C24)</f>
        <v/>
      </c>
      <c r="M24" s="24">
        <f>IF(A24="","",N(C24)*N(H24)-K24)</f>
        <v/>
      </c>
      <c r="N24" s="25">
        <f>IF(OR(A24="",N(B24)=0),"",N(C24)/B24)</f>
        <v/>
      </c>
    </row>
    <row r="25">
      <c r="A25" s="23" t="n"/>
      <c r="B25" s="21" t="n"/>
      <c r="C25" s="21" t="n"/>
      <c r="D25" s="21" t="n"/>
      <c r="E25" s="19" t="n"/>
      <c r="F25" s="21" t="n"/>
      <c r="G25" s="21" t="n"/>
      <c r="H25" s="21" t="n"/>
      <c r="I25" s="24">
        <f>IF(A25="","",N(D25)*$E$3*N(E25)/100*$B$3)</f>
        <v/>
      </c>
      <c r="J25" s="24">
        <f>IF(A25="","",N(D25)*$E$3*$I$3)</f>
        <v/>
      </c>
      <c r="K25" s="24">
        <f>IF(A25="","",I25+J25+N(F25)+N(G25))</f>
        <v/>
      </c>
      <c r="L25" s="24">
        <f>IF(OR(A25="",N(C25)=0),"",K25/C25)</f>
        <v/>
      </c>
      <c r="M25" s="24">
        <f>IF(A25="","",N(C25)*N(H25)-K25)</f>
        <v/>
      </c>
      <c r="N25" s="25">
        <f>IF(OR(A25="",N(B25)=0),"",N(C25)/B25)</f>
        <v/>
      </c>
    </row>
    <row r="26">
      <c r="A26" s="26" t="inlineStr">
        <is>
          <t>الإجمالي</t>
        </is>
      </c>
      <c r="B26" s="27">
        <f>SUM(B6:B25)</f>
        <v/>
      </c>
      <c r="C26" s="27">
        <f>SUM(C6:C25)</f>
        <v/>
      </c>
      <c r="D26" s="28" t="n"/>
      <c r="E26" s="28" t="n"/>
      <c r="F26" s="28" t="n"/>
      <c r="G26" s="28" t="n"/>
      <c r="H26" s="28" t="n"/>
      <c r="I26" s="27">
        <f>SUM(I6:I25)</f>
        <v/>
      </c>
      <c r="J26" s="27">
        <f>SUM(J6:J25)</f>
        <v/>
      </c>
      <c r="K26" s="27">
        <f>SUM(K6:K25)</f>
        <v/>
      </c>
      <c r="L26" s="27">
        <f>IF(C26=0,"",K26/C26)</f>
        <v/>
      </c>
      <c r="M26" s="27">
        <f>SUM(M6:M25)</f>
        <v/>
      </c>
      <c r="N26" s="29">
        <f>IF(B26=0,"",C26/B26)</f>
        <v/>
      </c>
    </row>
  </sheetData>
  <sheetProtection selectLockedCells="0" selectUnlockedCells="0" sheet="1" objects="0" insertRows="1" insertHyperlinks="1" autoFilter="0" scenarios="0" formatColumns="0" deleteColumns="1" insertColumns="1" pivotTables="1" deleteRows="1" formatCells="0" formatRows="0" sort="0"/>
  <mergeCells count="4">
    <mergeCell ref="C3:D3"/>
    <mergeCell ref="G3:H3"/>
    <mergeCell ref="A2:N2"/>
    <mergeCell ref="A1:N1"/>
  </mergeCells>
  <conditionalFormatting sqref="M6:M25">
    <cfRule type="cellIs" priority="1" operator="lessThan" dxfId="0">
      <formula>0</formula>
    </cfRule>
  </conditionalFormatting>
  <conditionalFormatting sqref="N6:N25">
    <cfRule type="cellIs" priority="2" operator="lessThan" dxfId="1">
      <formula>0.7</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2026-10-30T04:07:01Z</dcterms:created>
  <dcterms:modified xmlns:dcterms="http://purl.org/dc/terms/" xmlns:xsi="http://www.w3.org/2001/XMLSchema-instance" xsi:type="dcterms:W3CDTF">2026-10-30T04:07:01Z</dcterms:modified>
</cp:coreProperties>
</file>