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معدات" sheetId="3" state="visible" r:id="rId3"/>
  </sheets>
  <definedNames>
    <definedName name="_xlnm.Print_Area" localSheetId="2">'المعدات'!$A$1:$M$42</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6" fillId="5" borderId="3" pivotButton="0" quotePrefix="0" xfId="0"/>
    <xf numFmtId="165" fontId="16" fillId="5" borderId="3" applyAlignment="1" pivotButton="0" quotePrefix="0" xfId="0">
      <alignment horizontal="center" vertical="center"/>
    </xf>
  </cellXfs>
  <cellStyles count="1">
    <cellStyle name="Normal" xfId="0" builtinId="0" hidden="0"/>
  </cellStyles>
  <dxfs count="2">
    <dxf>
      <font>
        <name val="Arial"/>
        <b val="1"/>
        <color rgb="009C0006"/>
      </font>
      <fill>
        <patternFill patternType="solid">
          <fgColor rgb="00F8D7DA"/>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نسبة التشغيل لكل معدة</a:t>
            </a:r>
          </a:p>
        </rich>
      </tx>
    </title>
    <plotArea>
      <barChart>
        <barDir val="bar"/>
        <grouping val="clustered"/>
        <ser>
          <idx val="0"/>
          <order val="0"/>
          <tx>
            <strRef>
              <f>'المعدات'!I5</f>
            </strRef>
          </tx>
          <spPr>
            <a:solidFill xmlns:a="http://schemas.openxmlformats.org/drawingml/2006/main">
              <a:srgbClr val="14213D"/>
            </a:solidFill>
            <a:ln xmlns:a="http://schemas.openxmlformats.org/drawingml/2006/main">
              <a:solidFill>
                <a:srgbClr val="14213D"/>
              </a:solidFill>
              <a:prstDash val="solid"/>
            </a:ln>
          </spPr>
          <cat>
            <numRef>
              <f>'المعدات'!$A$6:$A$11</f>
            </numRef>
          </cat>
          <val>
            <numRef>
              <f>'المعدات'!$I$6:$I$11</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27</row>
      <rowOff>0</rowOff>
    </from>
    <ext cx="612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تشغيل وربحية معدات التأجير</t>
        </is>
      </c>
    </row>
    <row r="2" ht="4" customHeight="1">
      <c r="A2" s="9" t="n"/>
    </row>
    <row r="4" ht="22" customHeight="1">
      <c r="B4" s="10" t="inlineStr">
        <is>
          <t>فكرة القالب</t>
        </is>
      </c>
    </row>
    <row r="5" ht="50" customHeight="1">
      <c r="A5" s="11" t="inlineStr">
        <is>
          <t>•</t>
        </is>
      </c>
      <c r="B5" s="12" t="inlineStr">
        <is>
          <t>لشركات تأجير المعدات الثقيلة والمولدات والسقالات: لكل معدة تكلفة الشراء والعمر والإيجار اليومي وأيام التأجير وأيام الصيانة وتكلفتها في الشهر، فيحسب الأيام المتاحة ونسبة التشغيل والإيراد والإهلاك الشهري والربح والعائد السنوي على تكلفة المعدة، مع رسم بياني لنسبة التشغيل.</t>
        </is>
      </c>
    </row>
    <row r="6" ht="22" customHeight="1">
      <c r="B6" s="10" t="inlineStr">
        <is>
          <t>خطوات الاستخدام</t>
        </is>
      </c>
    </row>
    <row r="7" ht="18" customHeight="1">
      <c r="A7" s="11" t="inlineStr">
        <is>
          <t>•</t>
        </is>
      </c>
      <c r="B7" s="12" t="inlineStr">
        <is>
          <t>اكتب أيام الشهر، ثم لكل معدة بياناتها وأيام تأجيرها الفعلية من عقود الشهر.</t>
        </is>
      </c>
    </row>
    <row r="8" ht="22" customHeight="1">
      <c r="B8" s="10" t="inlineStr">
        <is>
          <t>ملاحظات</t>
        </is>
      </c>
    </row>
    <row r="9" ht="34" customHeight="1">
      <c r="A9" s="11" t="inlineStr">
        <is>
          <t>•</t>
        </is>
      </c>
      <c r="B9" s="12" t="inlineStr">
        <is>
          <t>المعدة ذات التشغيل الضعيف لفترة طويلة مرشحة للبيع أو للنقل لموقع آخر. أجر المشغل والوقود يُحمّلان على العميل غالبًا؛ إن كانا على الشركة أضفهما لتكلفة الصيانة.</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M26"/>
  <sheetViews>
    <sheetView showGridLines="0" rightToLeft="1" workbookViewId="0">
      <selection activeCell="A1" sqref="A1"/>
    </sheetView>
  </sheetViews>
  <sheetFormatPr baseColWidth="8" defaultRowHeight="15"/>
  <cols>
    <col width="24" customWidth="1" min="1" max="1"/>
    <col width="12" customWidth="1" min="2" max="2"/>
    <col width="8" customWidth="1" min="3" max="3"/>
    <col width="10" customWidth="1" min="4" max="4"/>
    <col width="9" customWidth="1" min="5" max="5"/>
    <col width="9" customWidth="1" min="6" max="6"/>
    <col width="10" customWidth="1" min="7" max="7"/>
    <col width="9" customWidth="1" min="8" max="8"/>
    <col width="9" customWidth="1" min="9" max="9"/>
    <col width="11" customWidth="1" min="10" max="10"/>
    <col width="10" customWidth="1" min="11" max="11"/>
    <col width="11" customWidth="1" min="12" max="12"/>
    <col width="10" customWidth="1" min="13" max="13"/>
  </cols>
  <sheetData>
    <row r="1" ht="30" customHeight="1">
      <c r="A1" s="15" t="inlineStr">
        <is>
          <t>معدات التأجير - أكتوبر 2026</t>
        </is>
      </c>
      <c r="B1" s="16" t="n"/>
      <c r="C1" s="16" t="n"/>
      <c r="D1" s="16" t="n"/>
      <c r="E1" s="16" t="n"/>
      <c r="F1" s="16" t="n"/>
      <c r="G1" s="16" t="n"/>
      <c r="H1" s="16" t="n"/>
      <c r="I1" s="16" t="n"/>
      <c r="J1" s="16" t="n"/>
      <c r="K1" s="16" t="n"/>
      <c r="L1" s="16" t="n"/>
      <c r="M1" s="16" t="n"/>
    </row>
    <row r="2" ht="30" customHeight="1">
      <c r="A2" s="17" t="inlineStr">
        <is>
          <t>الخلايا الصفراء للإدخال.</t>
        </is>
      </c>
    </row>
    <row r="3">
      <c r="A3" s="18" t="inlineStr">
        <is>
          <t>أيام الشهر</t>
        </is>
      </c>
      <c r="B3" s="19" t="n">
        <v>31</v>
      </c>
    </row>
    <row r="5" ht="44" customHeight="1">
      <c r="A5" s="20" t="inlineStr">
        <is>
          <t>المعدة</t>
        </is>
      </c>
      <c r="B5" s="20" t="inlineStr">
        <is>
          <t>تكلفة الشراء</t>
        </is>
      </c>
      <c r="C5" s="20" t="inlineStr">
        <is>
          <t>العمر (سنة)</t>
        </is>
      </c>
      <c r="D5" s="20" t="inlineStr">
        <is>
          <t>الإيجار اليومي</t>
        </is>
      </c>
      <c r="E5" s="20" t="inlineStr">
        <is>
          <t>أيام التأجير</t>
        </is>
      </c>
      <c r="F5" s="20" t="inlineStr">
        <is>
          <t>أيام الصيانة</t>
        </is>
      </c>
      <c r="G5" s="20" t="inlineStr">
        <is>
          <t>تكلفة الصيانة</t>
        </is>
      </c>
      <c r="H5" s="20" t="inlineStr">
        <is>
          <t>الأيام المتاحة</t>
        </is>
      </c>
      <c r="I5" s="20" t="inlineStr">
        <is>
          <t>نسبة التشغيل</t>
        </is>
      </c>
      <c r="J5" s="20" t="inlineStr">
        <is>
          <t>الإيراد</t>
        </is>
      </c>
      <c r="K5" s="20" t="inlineStr">
        <is>
          <t>الإهلاك الشهري</t>
        </is>
      </c>
      <c r="L5" s="20" t="inlineStr">
        <is>
          <t>الربح</t>
        </is>
      </c>
      <c r="M5" s="20" t="inlineStr">
        <is>
          <t>العائد السنوي</t>
        </is>
      </c>
    </row>
    <row r="6">
      <c r="A6" s="21" t="inlineStr">
        <is>
          <t>لودر كاتربيلر</t>
        </is>
      </c>
      <c r="B6" s="19" t="n">
        <v>3200000</v>
      </c>
      <c r="C6" s="19" t="n">
        <v>10</v>
      </c>
      <c r="D6" s="19" t="n">
        <v>6500</v>
      </c>
      <c r="E6" s="19" t="n">
        <v>21</v>
      </c>
      <c r="F6" s="19" t="n">
        <v>2</v>
      </c>
      <c r="G6" s="19" t="n">
        <v>18000</v>
      </c>
      <c r="H6" s="22">
        <f>IF(A6="","",$B$3-N(F6))</f>
        <v/>
      </c>
      <c r="I6" s="23">
        <f>IF(OR(A6="",N(H6)=0),"",N(E6)/H6)</f>
        <v/>
      </c>
      <c r="J6" s="22">
        <f>IF(A6="","",N(E6)*N(D6))</f>
        <v/>
      </c>
      <c r="K6" s="22">
        <f>IF(OR(A6="",N(C6)=0),"",N(B6)/C6/12)</f>
        <v/>
      </c>
      <c r="L6" s="22">
        <f>IF(A6="","",J6-N(G6)-N(K6))</f>
        <v/>
      </c>
      <c r="M6" s="23">
        <f>IF(OR(A6="",N(B6)=0),"",L6*12/B6)</f>
        <v/>
      </c>
    </row>
    <row r="7">
      <c r="A7" s="21" t="inlineStr">
        <is>
          <t>حفار هيدروليكي</t>
        </is>
      </c>
      <c r="B7" s="19" t="n">
        <v>4500000</v>
      </c>
      <c r="C7" s="19" t="n">
        <v>10</v>
      </c>
      <c r="D7" s="19" t="n">
        <v>9000</v>
      </c>
      <c r="E7" s="19" t="n">
        <v>18</v>
      </c>
      <c r="F7" s="19" t="n">
        <v>3</v>
      </c>
      <c r="G7" s="19" t="n">
        <v>25000</v>
      </c>
      <c r="H7" s="22">
        <f>IF(A7="","",$B$3-N(F7))</f>
        <v/>
      </c>
      <c r="I7" s="23">
        <f>IF(OR(A7="",N(H7)=0),"",N(E7)/H7)</f>
        <v/>
      </c>
      <c r="J7" s="22">
        <f>IF(A7="","",N(E7)*N(D7))</f>
        <v/>
      </c>
      <c r="K7" s="22">
        <f>IF(OR(A7="",N(C7)=0),"",N(B7)/C7/12)</f>
        <v/>
      </c>
      <c r="L7" s="22">
        <f>IF(A7="","",J7-N(G7)-N(K7))</f>
        <v/>
      </c>
      <c r="M7" s="23">
        <f>IF(OR(A7="",N(B7)=0),"",L7*12/B7)</f>
        <v/>
      </c>
    </row>
    <row r="8">
      <c r="A8" s="21" t="inlineStr">
        <is>
          <t>ونش 25 طن</t>
        </is>
      </c>
      <c r="B8" s="19" t="n">
        <v>5200000</v>
      </c>
      <c r="C8" s="19" t="n">
        <v>12</v>
      </c>
      <c r="D8" s="19" t="n">
        <v>12000</v>
      </c>
      <c r="E8" s="19" t="n">
        <v>12</v>
      </c>
      <c r="F8" s="19" t="n">
        <v>2</v>
      </c>
      <c r="G8" s="19" t="n">
        <v>30000</v>
      </c>
      <c r="H8" s="22">
        <f>IF(A8="","",$B$3-N(F8))</f>
        <v/>
      </c>
      <c r="I8" s="23">
        <f>IF(OR(A8="",N(H8)=0),"",N(E8)/H8)</f>
        <v/>
      </c>
      <c r="J8" s="22">
        <f>IF(A8="","",N(E8)*N(D8))</f>
        <v/>
      </c>
      <c r="K8" s="22">
        <f>IF(OR(A8="",N(C8)=0),"",N(B8)/C8/12)</f>
        <v/>
      </c>
      <c r="L8" s="22">
        <f>IF(A8="","",J8-N(G8)-N(K8))</f>
        <v/>
      </c>
      <c r="M8" s="23">
        <f>IF(OR(A8="",N(B8)=0),"",L8*12/B8)</f>
        <v/>
      </c>
    </row>
    <row r="9">
      <c r="A9" s="21" t="inlineStr">
        <is>
          <t>هراس 10 طن</t>
        </is>
      </c>
      <c r="B9" s="19" t="n">
        <v>1400000</v>
      </c>
      <c r="C9" s="19" t="n">
        <v>10</v>
      </c>
      <c r="D9" s="19" t="n">
        <v>3500</v>
      </c>
      <c r="E9" s="19" t="n">
        <v>15</v>
      </c>
      <c r="F9" s="19" t="n">
        <v>1</v>
      </c>
      <c r="G9" s="19" t="n">
        <v>8000</v>
      </c>
      <c r="H9" s="22">
        <f>IF(A9="","",$B$3-N(F9))</f>
        <v/>
      </c>
      <c r="I9" s="23">
        <f>IF(OR(A9="",N(H9)=0),"",N(E9)/H9)</f>
        <v/>
      </c>
      <c r="J9" s="22">
        <f>IF(A9="","",N(E9)*N(D9))</f>
        <v/>
      </c>
      <c r="K9" s="22">
        <f>IF(OR(A9="",N(C9)=0),"",N(B9)/C9/12)</f>
        <v/>
      </c>
      <c r="L9" s="22">
        <f>IF(A9="","",J9-N(G9)-N(K9))</f>
        <v/>
      </c>
      <c r="M9" s="23">
        <f>IF(OR(A9="",N(B9)=0),"",L9*12/B9)</f>
        <v/>
      </c>
    </row>
    <row r="10">
      <c r="A10" s="21" t="inlineStr">
        <is>
          <t>مولد 250 ك.ف.أ</t>
        </is>
      </c>
      <c r="B10" s="19" t="n">
        <v>900000</v>
      </c>
      <c r="C10" s="19" t="n">
        <v>8</v>
      </c>
      <c r="D10" s="19" t="n">
        <v>2500</v>
      </c>
      <c r="E10" s="19" t="n">
        <v>24</v>
      </c>
      <c r="F10" s="19" t="n">
        <v>1</v>
      </c>
      <c r="G10" s="19" t="n">
        <v>12000</v>
      </c>
      <c r="H10" s="22">
        <f>IF(A10="","",$B$3-N(F10))</f>
        <v/>
      </c>
      <c r="I10" s="23">
        <f>IF(OR(A10="",N(H10)=0),"",N(E10)/H10)</f>
        <v/>
      </c>
      <c r="J10" s="22">
        <f>IF(A10="","",N(E10)*N(D10))</f>
        <v/>
      </c>
      <c r="K10" s="22">
        <f>IF(OR(A10="",N(C10)=0),"",N(B10)/C10/12)</f>
        <v/>
      </c>
      <c r="L10" s="22">
        <f>IF(A10="","",J10-N(G10)-N(K10))</f>
        <v/>
      </c>
      <c r="M10" s="23">
        <f>IF(OR(A10="",N(B10)=0),"",L10*12/B10)</f>
        <v/>
      </c>
    </row>
    <row r="11">
      <c r="A11" s="21" t="inlineStr">
        <is>
          <t>سقالات معدنية (1000 م2)</t>
        </is>
      </c>
      <c r="B11" s="19" t="n">
        <v>600000</v>
      </c>
      <c r="C11" s="19" t="n">
        <v>8</v>
      </c>
      <c r="D11" s="19" t="n">
        <v>1200</v>
      </c>
      <c r="E11" s="19" t="n">
        <v>26</v>
      </c>
      <c r="F11" s="19" t="n">
        <v>0</v>
      </c>
      <c r="G11" s="19" t="n">
        <v>3000</v>
      </c>
      <c r="H11" s="22">
        <f>IF(A11="","",$B$3-N(F11))</f>
        <v/>
      </c>
      <c r="I11" s="23">
        <f>IF(OR(A11="",N(H11)=0),"",N(E11)/H11)</f>
        <v/>
      </c>
      <c r="J11" s="22">
        <f>IF(A11="","",N(E11)*N(D11))</f>
        <v/>
      </c>
      <c r="K11" s="22">
        <f>IF(OR(A11="",N(C11)=0),"",N(B11)/C11/12)</f>
        <v/>
      </c>
      <c r="L11" s="22">
        <f>IF(A11="","",J11-N(G11)-N(K11))</f>
        <v/>
      </c>
      <c r="M11" s="23">
        <f>IF(OR(A11="",N(B11)=0),"",L11*12/B11)</f>
        <v/>
      </c>
    </row>
    <row r="12">
      <c r="A12" s="21" t="n"/>
      <c r="B12" s="19" t="n"/>
      <c r="C12" s="19" t="n"/>
      <c r="D12" s="19" t="n"/>
      <c r="E12" s="19" t="n"/>
      <c r="F12" s="19" t="n"/>
      <c r="G12" s="19" t="n"/>
      <c r="H12" s="22">
        <f>IF(A12="","",$B$3-N(F12))</f>
        <v/>
      </c>
      <c r="I12" s="23">
        <f>IF(OR(A12="",N(H12)=0),"",N(E12)/H12)</f>
        <v/>
      </c>
      <c r="J12" s="22">
        <f>IF(A12="","",N(E12)*N(D12))</f>
        <v/>
      </c>
      <c r="K12" s="22">
        <f>IF(OR(A12="",N(C12)=0),"",N(B12)/C12/12)</f>
        <v/>
      </c>
      <c r="L12" s="22">
        <f>IF(A12="","",J12-N(G12)-N(K12))</f>
        <v/>
      </c>
      <c r="M12" s="23">
        <f>IF(OR(A12="",N(B12)=0),"",L12*12/B12)</f>
        <v/>
      </c>
    </row>
    <row r="13">
      <c r="A13" s="21" t="n"/>
      <c r="B13" s="19" t="n"/>
      <c r="C13" s="19" t="n"/>
      <c r="D13" s="19" t="n"/>
      <c r="E13" s="19" t="n"/>
      <c r="F13" s="19" t="n"/>
      <c r="G13" s="19" t="n"/>
      <c r="H13" s="22">
        <f>IF(A13="","",$B$3-N(F13))</f>
        <v/>
      </c>
      <c r="I13" s="23">
        <f>IF(OR(A13="",N(H13)=0),"",N(E13)/H13)</f>
        <v/>
      </c>
      <c r="J13" s="22">
        <f>IF(A13="","",N(E13)*N(D13))</f>
        <v/>
      </c>
      <c r="K13" s="22">
        <f>IF(OR(A13="",N(C13)=0),"",N(B13)/C13/12)</f>
        <v/>
      </c>
      <c r="L13" s="22">
        <f>IF(A13="","",J13-N(G13)-N(K13))</f>
        <v/>
      </c>
      <c r="M13" s="23">
        <f>IF(OR(A13="",N(B13)=0),"",L13*12/B13)</f>
        <v/>
      </c>
    </row>
    <row r="14">
      <c r="A14" s="21" t="n"/>
      <c r="B14" s="19" t="n"/>
      <c r="C14" s="19" t="n"/>
      <c r="D14" s="19" t="n"/>
      <c r="E14" s="19" t="n"/>
      <c r="F14" s="19" t="n"/>
      <c r="G14" s="19" t="n"/>
      <c r="H14" s="22">
        <f>IF(A14="","",$B$3-N(F14))</f>
        <v/>
      </c>
      <c r="I14" s="23">
        <f>IF(OR(A14="",N(H14)=0),"",N(E14)/H14)</f>
        <v/>
      </c>
      <c r="J14" s="22">
        <f>IF(A14="","",N(E14)*N(D14))</f>
        <v/>
      </c>
      <c r="K14" s="22">
        <f>IF(OR(A14="",N(C14)=0),"",N(B14)/C14/12)</f>
        <v/>
      </c>
      <c r="L14" s="22">
        <f>IF(A14="","",J14-N(G14)-N(K14))</f>
        <v/>
      </c>
      <c r="M14" s="23">
        <f>IF(OR(A14="",N(B14)=0),"",L14*12/B14)</f>
        <v/>
      </c>
    </row>
    <row r="15">
      <c r="A15" s="21" t="n"/>
      <c r="B15" s="19" t="n"/>
      <c r="C15" s="19" t="n"/>
      <c r="D15" s="19" t="n"/>
      <c r="E15" s="19" t="n"/>
      <c r="F15" s="19" t="n"/>
      <c r="G15" s="19" t="n"/>
      <c r="H15" s="22">
        <f>IF(A15="","",$B$3-N(F15))</f>
        <v/>
      </c>
      <c r="I15" s="23">
        <f>IF(OR(A15="",N(H15)=0),"",N(E15)/H15)</f>
        <v/>
      </c>
      <c r="J15" s="22">
        <f>IF(A15="","",N(E15)*N(D15))</f>
        <v/>
      </c>
      <c r="K15" s="22">
        <f>IF(OR(A15="",N(C15)=0),"",N(B15)/C15/12)</f>
        <v/>
      </c>
      <c r="L15" s="22">
        <f>IF(A15="","",J15-N(G15)-N(K15))</f>
        <v/>
      </c>
      <c r="M15" s="23">
        <f>IF(OR(A15="",N(B15)=0),"",L15*12/B15)</f>
        <v/>
      </c>
    </row>
    <row r="16">
      <c r="A16" s="21" t="n"/>
      <c r="B16" s="19" t="n"/>
      <c r="C16" s="19" t="n"/>
      <c r="D16" s="19" t="n"/>
      <c r="E16" s="19" t="n"/>
      <c r="F16" s="19" t="n"/>
      <c r="G16" s="19" t="n"/>
      <c r="H16" s="22">
        <f>IF(A16="","",$B$3-N(F16))</f>
        <v/>
      </c>
      <c r="I16" s="23">
        <f>IF(OR(A16="",N(H16)=0),"",N(E16)/H16)</f>
        <v/>
      </c>
      <c r="J16" s="22">
        <f>IF(A16="","",N(E16)*N(D16))</f>
        <v/>
      </c>
      <c r="K16" s="22">
        <f>IF(OR(A16="",N(C16)=0),"",N(B16)/C16/12)</f>
        <v/>
      </c>
      <c r="L16" s="22">
        <f>IF(A16="","",J16-N(G16)-N(K16))</f>
        <v/>
      </c>
      <c r="M16" s="23">
        <f>IF(OR(A16="",N(B16)=0),"",L16*12/B16)</f>
        <v/>
      </c>
    </row>
    <row r="17">
      <c r="A17" s="21" t="n"/>
      <c r="B17" s="19" t="n"/>
      <c r="C17" s="19" t="n"/>
      <c r="D17" s="19" t="n"/>
      <c r="E17" s="19" t="n"/>
      <c r="F17" s="19" t="n"/>
      <c r="G17" s="19" t="n"/>
      <c r="H17" s="22">
        <f>IF(A17="","",$B$3-N(F17))</f>
        <v/>
      </c>
      <c r="I17" s="23">
        <f>IF(OR(A17="",N(H17)=0),"",N(E17)/H17)</f>
        <v/>
      </c>
      <c r="J17" s="22">
        <f>IF(A17="","",N(E17)*N(D17))</f>
        <v/>
      </c>
      <c r="K17" s="22">
        <f>IF(OR(A17="",N(C17)=0),"",N(B17)/C17/12)</f>
        <v/>
      </c>
      <c r="L17" s="22">
        <f>IF(A17="","",J17-N(G17)-N(K17))</f>
        <v/>
      </c>
      <c r="M17" s="23">
        <f>IF(OR(A17="",N(B17)=0),"",L17*12/B17)</f>
        <v/>
      </c>
    </row>
    <row r="18">
      <c r="A18" s="21" t="n"/>
      <c r="B18" s="19" t="n"/>
      <c r="C18" s="19" t="n"/>
      <c r="D18" s="19" t="n"/>
      <c r="E18" s="19" t="n"/>
      <c r="F18" s="19" t="n"/>
      <c r="G18" s="19" t="n"/>
      <c r="H18" s="22">
        <f>IF(A18="","",$B$3-N(F18))</f>
        <v/>
      </c>
      <c r="I18" s="23">
        <f>IF(OR(A18="",N(H18)=0),"",N(E18)/H18)</f>
        <v/>
      </c>
      <c r="J18" s="22">
        <f>IF(A18="","",N(E18)*N(D18))</f>
        <v/>
      </c>
      <c r="K18" s="22">
        <f>IF(OR(A18="",N(C18)=0),"",N(B18)/C18/12)</f>
        <v/>
      </c>
      <c r="L18" s="22">
        <f>IF(A18="","",J18-N(G18)-N(K18))</f>
        <v/>
      </c>
      <c r="M18" s="23">
        <f>IF(OR(A18="",N(B18)=0),"",L18*12/B18)</f>
        <v/>
      </c>
    </row>
    <row r="19">
      <c r="A19" s="21" t="n"/>
      <c r="B19" s="19" t="n"/>
      <c r="C19" s="19" t="n"/>
      <c r="D19" s="19" t="n"/>
      <c r="E19" s="19" t="n"/>
      <c r="F19" s="19" t="n"/>
      <c r="G19" s="19" t="n"/>
      <c r="H19" s="22">
        <f>IF(A19="","",$B$3-N(F19))</f>
        <v/>
      </c>
      <c r="I19" s="23">
        <f>IF(OR(A19="",N(H19)=0),"",N(E19)/H19)</f>
        <v/>
      </c>
      <c r="J19" s="22">
        <f>IF(A19="","",N(E19)*N(D19))</f>
        <v/>
      </c>
      <c r="K19" s="22">
        <f>IF(OR(A19="",N(C19)=0),"",N(B19)/C19/12)</f>
        <v/>
      </c>
      <c r="L19" s="22">
        <f>IF(A19="","",J19-N(G19)-N(K19))</f>
        <v/>
      </c>
      <c r="M19" s="23">
        <f>IF(OR(A19="",N(B19)=0),"",L19*12/B19)</f>
        <v/>
      </c>
    </row>
    <row r="20">
      <c r="A20" s="21" t="n"/>
      <c r="B20" s="19" t="n"/>
      <c r="C20" s="19" t="n"/>
      <c r="D20" s="19" t="n"/>
      <c r="E20" s="19" t="n"/>
      <c r="F20" s="19" t="n"/>
      <c r="G20" s="19" t="n"/>
      <c r="H20" s="22">
        <f>IF(A20="","",$B$3-N(F20))</f>
        <v/>
      </c>
      <c r="I20" s="23">
        <f>IF(OR(A20="",N(H20)=0),"",N(E20)/H20)</f>
        <v/>
      </c>
      <c r="J20" s="22">
        <f>IF(A20="","",N(E20)*N(D20))</f>
        <v/>
      </c>
      <c r="K20" s="22">
        <f>IF(OR(A20="",N(C20)=0),"",N(B20)/C20/12)</f>
        <v/>
      </c>
      <c r="L20" s="22">
        <f>IF(A20="","",J20-N(G20)-N(K20))</f>
        <v/>
      </c>
      <c r="M20" s="23">
        <f>IF(OR(A20="",N(B20)=0),"",L20*12/B20)</f>
        <v/>
      </c>
    </row>
    <row r="21">
      <c r="A21" s="21" t="n"/>
      <c r="B21" s="19" t="n"/>
      <c r="C21" s="19" t="n"/>
      <c r="D21" s="19" t="n"/>
      <c r="E21" s="19" t="n"/>
      <c r="F21" s="19" t="n"/>
      <c r="G21" s="19" t="n"/>
      <c r="H21" s="22">
        <f>IF(A21="","",$B$3-N(F21))</f>
        <v/>
      </c>
      <c r="I21" s="23">
        <f>IF(OR(A21="",N(H21)=0),"",N(E21)/H21)</f>
        <v/>
      </c>
      <c r="J21" s="22">
        <f>IF(A21="","",N(E21)*N(D21))</f>
        <v/>
      </c>
      <c r="K21" s="22">
        <f>IF(OR(A21="",N(C21)=0),"",N(B21)/C21/12)</f>
        <v/>
      </c>
      <c r="L21" s="22">
        <f>IF(A21="","",J21-N(G21)-N(K21))</f>
        <v/>
      </c>
      <c r="M21" s="23">
        <f>IF(OR(A21="",N(B21)=0),"",L21*12/B21)</f>
        <v/>
      </c>
    </row>
    <row r="22">
      <c r="A22" s="21" t="n"/>
      <c r="B22" s="19" t="n"/>
      <c r="C22" s="19" t="n"/>
      <c r="D22" s="19" t="n"/>
      <c r="E22" s="19" t="n"/>
      <c r="F22" s="19" t="n"/>
      <c r="G22" s="19" t="n"/>
      <c r="H22" s="22">
        <f>IF(A22="","",$B$3-N(F22))</f>
        <v/>
      </c>
      <c r="I22" s="23">
        <f>IF(OR(A22="",N(H22)=0),"",N(E22)/H22)</f>
        <v/>
      </c>
      <c r="J22" s="22">
        <f>IF(A22="","",N(E22)*N(D22))</f>
        <v/>
      </c>
      <c r="K22" s="22">
        <f>IF(OR(A22="",N(C22)=0),"",N(B22)/C22/12)</f>
        <v/>
      </c>
      <c r="L22" s="22">
        <f>IF(A22="","",J22-N(G22)-N(K22))</f>
        <v/>
      </c>
      <c r="M22" s="23">
        <f>IF(OR(A22="",N(B22)=0),"",L22*12/B22)</f>
        <v/>
      </c>
    </row>
    <row r="23">
      <c r="A23" s="21" t="n"/>
      <c r="B23" s="19" t="n"/>
      <c r="C23" s="19" t="n"/>
      <c r="D23" s="19" t="n"/>
      <c r="E23" s="19" t="n"/>
      <c r="F23" s="19" t="n"/>
      <c r="G23" s="19" t="n"/>
      <c r="H23" s="22">
        <f>IF(A23="","",$B$3-N(F23))</f>
        <v/>
      </c>
      <c r="I23" s="23">
        <f>IF(OR(A23="",N(H23)=0),"",N(E23)/H23)</f>
        <v/>
      </c>
      <c r="J23" s="22">
        <f>IF(A23="","",N(E23)*N(D23))</f>
        <v/>
      </c>
      <c r="K23" s="22">
        <f>IF(OR(A23="",N(C23)=0),"",N(B23)/C23/12)</f>
        <v/>
      </c>
      <c r="L23" s="22">
        <f>IF(A23="","",J23-N(G23)-N(K23))</f>
        <v/>
      </c>
      <c r="M23" s="23">
        <f>IF(OR(A23="",N(B23)=0),"",L23*12/B23)</f>
        <v/>
      </c>
    </row>
    <row r="24">
      <c r="A24" s="21" t="n"/>
      <c r="B24" s="19" t="n"/>
      <c r="C24" s="19" t="n"/>
      <c r="D24" s="19" t="n"/>
      <c r="E24" s="19" t="n"/>
      <c r="F24" s="19" t="n"/>
      <c r="G24" s="19" t="n"/>
      <c r="H24" s="22">
        <f>IF(A24="","",$B$3-N(F24))</f>
        <v/>
      </c>
      <c r="I24" s="23">
        <f>IF(OR(A24="",N(H24)=0),"",N(E24)/H24)</f>
        <v/>
      </c>
      <c r="J24" s="22">
        <f>IF(A24="","",N(E24)*N(D24))</f>
        <v/>
      </c>
      <c r="K24" s="22">
        <f>IF(OR(A24="",N(C24)=0),"",N(B24)/C24/12)</f>
        <v/>
      </c>
      <c r="L24" s="22">
        <f>IF(A24="","",J24-N(G24)-N(K24))</f>
        <v/>
      </c>
      <c r="M24" s="23">
        <f>IF(OR(A24="",N(B24)=0),"",L24*12/B24)</f>
        <v/>
      </c>
    </row>
    <row r="25">
      <c r="A25" s="21" t="n"/>
      <c r="B25" s="19" t="n"/>
      <c r="C25" s="19" t="n"/>
      <c r="D25" s="19" t="n"/>
      <c r="E25" s="19" t="n"/>
      <c r="F25" s="19" t="n"/>
      <c r="G25" s="19" t="n"/>
      <c r="H25" s="22">
        <f>IF(A25="","",$B$3-N(F25))</f>
        <v/>
      </c>
      <c r="I25" s="23">
        <f>IF(OR(A25="",N(H25)=0),"",N(E25)/H25)</f>
        <v/>
      </c>
      <c r="J25" s="22">
        <f>IF(A25="","",N(E25)*N(D25))</f>
        <v/>
      </c>
      <c r="K25" s="22">
        <f>IF(OR(A25="",N(C25)=0),"",N(B25)/C25/12)</f>
        <v/>
      </c>
      <c r="L25" s="22">
        <f>IF(A25="","",J25-N(G25)-N(K25))</f>
        <v/>
      </c>
      <c r="M25" s="23">
        <f>IF(OR(A25="",N(B25)=0),"",L25*12/B25)</f>
        <v/>
      </c>
    </row>
    <row r="26">
      <c r="A26" s="24" t="inlineStr">
        <is>
          <t>الإجمالي</t>
        </is>
      </c>
      <c r="B26" s="25">
        <f>SUM(B6:B25)</f>
        <v/>
      </c>
      <c r="C26" s="26" t="n"/>
      <c r="D26" s="26" t="n"/>
      <c r="E26" s="25">
        <f>SUM(E6:E25)</f>
        <v/>
      </c>
      <c r="F26" s="26" t="n"/>
      <c r="G26" s="25">
        <f>SUM(G6:G25)</f>
        <v/>
      </c>
      <c r="H26" s="25">
        <f>SUM(H6:H25)</f>
        <v/>
      </c>
      <c r="I26" s="27">
        <f>IF(H26=0,"",E26/H26)</f>
        <v/>
      </c>
      <c r="J26" s="25">
        <f>SUM(J6:J25)</f>
        <v/>
      </c>
      <c r="K26" s="25">
        <f>SUM(K6:K25)</f>
        <v/>
      </c>
      <c r="L26" s="25">
        <f>SUM(L6:L25)</f>
        <v/>
      </c>
      <c r="M26" s="27">
        <f>IF(B26=0,"",L26*12/B26)</f>
        <v/>
      </c>
    </row>
  </sheetData>
  <sheetProtection selectLockedCells="0" selectUnlockedCells="0" sheet="1" objects="0" insertRows="1" insertHyperlinks="1" autoFilter="0" scenarios="0" formatColumns="0" deleteColumns="1" insertColumns="1" pivotTables="1" deleteRows="1" formatCells="0" formatRows="0" sort="0"/>
  <mergeCells count="2">
    <mergeCell ref="A2:M2"/>
    <mergeCell ref="A1:M1"/>
  </mergeCells>
  <conditionalFormatting sqref="I6:I25">
    <cfRule type="cellIs" priority="1" operator="lessThan" dxfId="0">
      <formula>0.5</formula>
    </cfRule>
    <cfRule type="cellIs" priority="2" operator="greaterThanOrEqual" dxfId="1">
      <formula>0.75</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2026-10-30T04:07:01Z</dcterms:created>
  <dcterms:modified xmlns:dcterms="http://purl.org/dc/terms/" xmlns:xsi="http://www.w3.org/2001/XMLSchema-instance" xsi:type="dcterms:W3CDTF">2026-10-30T04:07:01Z</dcterms:modified>
</cp:coreProperties>
</file>