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لاوات" sheetId="3" state="visible" r:id="rId3"/>
    <sheet xmlns:r="http://schemas.openxmlformats.org/officeDocument/2006/relationships" name="الوحدات" sheetId="4" state="visible" r:id="rId4"/>
  </sheets>
  <definedNames>
    <definedName name="_xlnm.Print_Area" localSheetId="3">'الوحدات'!$A$1:$K$61</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165" fontId="10" fillId="4" borderId="2" applyAlignment="1" applyProtection="1" pivotButton="0" quotePrefix="0" xfId="0">
      <alignment horizontal="center" vertical="center"/>
      <protection locked="0" hidden="0"/>
    </xf>
    <xf numFmtId="0" fontId="0" fillId="0" borderId="5" pivotButton="0" quotePrefix="0" xfId="0"/>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0" fontId="15" fillId="0" borderId="2" applyAlignment="1" pivotButton="0" quotePrefix="0" xfId="0">
      <alignment horizontal="center" vertical="center" wrapText="1"/>
    </xf>
  </cellXfs>
  <cellStyles count="1">
    <cellStyle name="Normal" xfId="0" builtinId="0" hidden="0"/>
  </cellStyles>
  <dxfs count="2">
    <dxf>
      <font>
        <name val="Arial"/>
        <b val="1"/>
        <color rgb="00274E13"/>
      </font>
      <fill>
        <patternFill patternType="solid">
          <fgColor rgb="00D9EAD3"/>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تسعير وحدات المشروع العقاري وجدول السداد</t>
        </is>
      </c>
    </row>
    <row r="2" ht="4" customHeight="1">
      <c r="A2" s="9" t="n"/>
    </row>
    <row r="4" ht="22" customHeight="1">
      <c r="B4" s="10" t="inlineStr">
        <is>
          <t>فكرة القالب</t>
        </is>
      </c>
    </row>
    <row r="5" ht="50" customHeight="1">
      <c r="A5" s="11" t="inlineStr">
        <is>
          <t>•</t>
        </is>
      </c>
      <c r="B5" s="12" t="inlineStr">
        <is>
          <t>للمطورين العقاريين ومكاتب التسويق: سعر أساسي للمتر ثم علاوة أو خصم حسب الدور والإطلالة لكل وحدة، فيحسب سعر المتر وسعر الوحدة (مقربًا لأقرب ألف) والمقدم والقسط الربع سنوي، ويتابع حالة كل وحدة (متاح، محجوز، مباع) وقيمة المبيعات والمتبقي.</t>
        </is>
      </c>
    </row>
    <row r="6" ht="22" customHeight="1">
      <c r="B6" s="10" t="inlineStr">
        <is>
          <t>خطوات الاستخدام</t>
        </is>
      </c>
    </row>
    <row r="7" ht="18" customHeight="1">
      <c r="A7" s="11" t="inlineStr">
        <is>
          <t>•</t>
        </is>
      </c>
      <c r="B7" s="12" t="inlineStr">
        <is>
          <t>في ورقة «العلاوات» اكتب نسبة العلاوة أو الخصم لكل دور ولكل إطلالة.</t>
        </is>
      </c>
    </row>
    <row r="8" ht="34" customHeight="1">
      <c r="A8" s="11" t="inlineStr">
        <is>
          <t>•</t>
        </is>
      </c>
      <c r="B8" s="12" t="inlineStr">
        <is>
          <t>في ورقة «الوحدات» اكتب السعر الأساسي للمتر ونسبة المقدم وسنوات التقسيط، ثم بيانات كل وحدة وحالتها.</t>
        </is>
      </c>
    </row>
    <row r="9" ht="22" customHeight="1">
      <c r="B9" s="10" t="inlineStr">
        <is>
          <t>ملاحظات</t>
        </is>
      </c>
    </row>
    <row r="10" ht="34" customHeight="1">
      <c r="A10" s="11" t="inlineStr">
        <is>
          <t>•</t>
        </is>
      </c>
      <c r="B10" s="12" t="inlineStr">
        <is>
          <t>القسط هنا بدون فوائد على أساس السعر المعلن؛ إن كان التقسيط الطويل يحمل زيادة فأضفها في السعر الأساسي أو كعلاوة. حدّث الحالة فور التعاقد لتجنب بيع الوحدة مرتين.</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showGridLines="0" rightToLeft="1" workbookViewId="0">
      <selection activeCell="A1" sqref="A1"/>
    </sheetView>
  </sheetViews>
  <sheetFormatPr baseColWidth="8" defaultRowHeight="15"/>
  <cols>
    <col width="18" customWidth="1" min="1" max="1"/>
    <col width="12" customWidth="1" min="2" max="2"/>
    <col width="4" customWidth="1" min="3" max="3"/>
    <col width="16" customWidth="1" min="4" max="4"/>
    <col width="12" customWidth="1" min="5" max="5"/>
  </cols>
  <sheetData>
    <row r="1" ht="30" customHeight="1">
      <c r="A1" s="15" t="inlineStr">
        <is>
          <t>علاوات الدور والإطلالة</t>
        </is>
      </c>
      <c r="B1" s="16" t="n"/>
      <c r="C1" s="16" t="n"/>
      <c r="D1" s="16" t="n"/>
      <c r="E1" s="16" t="n"/>
    </row>
    <row r="2" ht="30" customHeight="1">
      <c r="A2" s="17" t="inlineStr">
        <is>
          <t>الخلايا الصفراء للإدخال.</t>
        </is>
      </c>
    </row>
    <row r="4" ht="30" customHeight="1">
      <c r="A4" s="18" t="inlineStr">
        <is>
          <t>الدور</t>
        </is>
      </c>
      <c r="B4" s="18" t="inlineStr">
        <is>
          <t>العلاوة</t>
        </is>
      </c>
      <c r="D4" s="18" t="inlineStr">
        <is>
          <t>الإطلالة</t>
        </is>
      </c>
      <c r="E4" s="18" t="inlineStr">
        <is>
          <t>العلاوة</t>
        </is>
      </c>
    </row>
    <row r="5">
      <c r="A5" s="19" t="inlineStr">
        <is>
          <t>أرضي بحديقة</t>
        </is>
      </c>
      <c r="B5" s="20" t="n">
        <v>0.1</v>
      </c>
      <c r="D5" s="19" t="inlineStr">
        <is>
          <t>داخلي</t>
        </is>
      </c>
      <c r="E5" s="20" t="n">
        <v>0</v>
      </c>
    </row>
    <row r="6">
      <c r="A6" s="19" t="inlineStr">
        <is>
          <t>الأول</t>
        </is>
      </c>
      <c r="B6" s="20" t="n">
        <v>0.05</v>
      </c>
      <c r="D6" s="19" t="inlineStr">
        <is>
          <t>حديقة</t>
        </is>
      </c>
      <c r="E6" s="20" t="n">
        <v>0.05</v>
      </c>
    </row>
    <row r="7">
      <c r="A7" s="19" t="inlineStr">
        <is>
          <t>الثاني</t>
        </is>
      </c>
      <c r="B7" s="20" t="n">
        <v>0.03</v>
      </c>
      <c r="D7" s="19" t="inlineStr">
        <is>
          <t>شارع رئيسي</t>
        </is>
      </c>
      <c r="E7" s="20" t="n">
        <v>0.03</v>
      </c>
    </row>
    <row r="8">
      <c r="A8" s="19" t="inlineStr">
        <is>
          <t>الثالث</t>
        </is>
      </c>
      <c r="B8" s="20" t="n">
        <v>0</v>
      </c>
      <c r="D8" s="19" t="inlineStr">
        <is>
          <t>ناصية</t>
        </is>
      </c>
      <c r="E8" s="20" t="n">
        <v>0.06</v>
      </c>
    </row>
    <row r="9">
      <c r="A9" s="19" t="inlineStr">
        <is>
          <t>الرابع</t>
        </is>
      </c>
      <c r="B9" s="20" t="n">
        <v>-0.02</v>
      </c>
      <c r="D9" s="19" t="n"/>
      <c r="E9" s="20" t="n"/>
    </row>
    <row r="10">
      <c r="A10" s="19" t="inlineStr">
        <is>
          <t>الخامس</t>
        </is>
      </c>
      <c r="B10" s="20" t="n">
        <v>-0.03</v>
      </c>
      <c r="D10" s="19" t="n"/>
      <c r="E10" s="20" t="n"/>
    </row>
    <row r="11">
      <c r="A11" s="19" t="inlineStr">
        <is>
          <t>روف</t>
        </is>
      </c>
      <c r="B11" s="20" t="n">
        <v>0.04</v>
      </c>
      <c r="D11" s="19" t="n"/>
      <c r="E11" s="20" t="n"/>
    </row>
    <row r="12">
      <c r="A12" s="19" t="n"/>
      <c r="B12" s="20" t="n"/>
      <c r="D12" s="19" t="n"/>
      <c r="E12" s="20" t="n"/>
    </row>
    <row r="13">
      <c r="A13" s="19" t="n"/>
      <c r="B13" s="20" t="n"/>
      <c r="D13" s="19" t="n"/>
      <c r="E13" s="20" t="n"/>
    </row>
    <row r="14">
      <c r="A14" s="19" t="n"/>
      <c r="B14" s="20" t="n"/>
      <c r="D14" s="19" t="n"/>
      <c r="E14" s="20" t="n"/>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K61"/>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8" customWidth="1" min="3" max="3"/>
    <col width="12" customWidth="1" min="4" max="4"/>
    <col width="9" customWidth="1" min="5" max="5"/>
    <col width="9" customWidth="1" min="6" max="6"/>
    <col width="11" customWidth="1" min="7" max="7"/>
    <col width="13" customWidth="1" min="8" max="8"/>
    <col width="12" customWidth="1" min="9" max="9"/>
    <col width="12" customWidth="1" min="10" max="10"/>
    <col width="10" customWidth="1" min="11" max="11"/>
  </cols>
  <sheetData>
    <row r="1" ht="30" customHeight="1">
      <c r="A1" s="15" t="inlineStr">
        <is>
          <t>وحدات العمارة A - المرحلة الأولى</t>
        </is>
      </c>
      <c r="B1" s="16" t="n"/>
      <c r="C1" s="16" t="n"/>
      <c r="D1" s="16" t="n"/>
      <c r="E1" s="16" t="n"/>
      <c r="F1" s="16" t="n"/>
      <c r="G1" s="16" t="n"/>
      <c r="H1" s="16" t="n"/>
      <c r="I1" s="16" t="n"/>
      <c r="J1" s="16" t="n"/>
      <c r="K1" s="16" t="n"/>
    </row>
    <row r="2" ht="30" customHeight="1">
      <c r="A2" s="17" t="inlineStr">
        <is>
          <t>الخلايا الصفراء للإدخال.</t>
        </is>
      </c>
    </row>
    <row r="3">
      <c r="A3" s="21" t="inlineStr">
        <is>
          <t>سعر المتر الأساسي</t>
        </is>
      </c>
      <c r="B3" s="22" t="n">
        <v>32000</v>
      </c>
      <c r="C3" s="21" t="inlineStr">
        <is>
          <t>نسبة المقدم</t>
        </is>
      </c>
      <c r="D3" s="23" t="n"/>
      <c r="E3" s="20" t="n">
        <v>0.1</v>
      </c>
      <c r="G3" s="21" t="inlineStr">
        <is>
          <t>سنوات التقسيط</t>
        </is>
      </c>
      <c r="H3" s="23" t="n"/>
      <c r="I3" s="22" t="n">
        <v>6</v>
      </c>
    </row>
    <row r="5" ht="36" customHeight="1">
      <c r="A5" s="18" t="inlineStr">
        <is>
          <t>الوحدة</t>
        </is>
      </c>
      <c r="B5" s="18" t="inlineStr">
        <is>
          <t>الدور</t>
        </is>
      </c>
      <c r="C5" s="18" t="inlineStr">
        <is>
          <t>المساحة م2</t>
        </is>
      </c>
      <c r="D5" s="18" t="inlineStr">
        <is>
          <t>الإطلالة</t>
        </is>
      </c>
      <c r="E5" s="18" t="inlineStr">
        <is>
          <t>علاوة الدور</t>
        </is>
      </c>
      <c r="F5" s="18" t="inlineStr">
        <is>
          <t>علاوة الإطلالة</t>
        </is>
      </c>
      <c r="G5" s="18" t="inlineStr">
        <is>
          <t>سعر المتر</t>
        </is>
      </c>
      <c r="H5" s="18" t="inlineStr">
        <is>
          <t>سعر الوحدة</t>
        </is>
      </c>
      <c r="I5" s="18" t="inlineStr">
        <is>
          <t>المقدم</t>
        </is>
      </c>
      <c r="J5" s="18" t="inlineStr">
        <is>
          <t>القسط الربع سنوي</t>
        </is>
      </c>
      <c r="K5" s="18" t="inlineStr">
        <is>
          <t>الحالة</t>
        </is>
      </c>
    </row>
    <row r="6">
      <c r="A6" s="19" t="inlineStr">
        <is>
          <t>A-001</t>
        </is>
      </c>
      <c r="B6" s="19" t="inlineStr">
        <is>
          <t>أرضي بحديقة</t>
        </is>
      </c>
      <c r="C6" s="22" t="n">
        <v>165</v>
      </c>
      <c r="D6" s="19" t="inlineStr">
        <is>
          <t>حديقة</t>
        </is>
      </c>
      <c r="E6" s="24">
        <f>IF(A6="","",IFERROR(VLOOKUP(B6,'العلاوات'!$A$5:$B$14,2,0),0))</f>
        <v/>
      </c>
      <c r="F6" s="24">
        <f>IF(A6="","",IFERROR(VLOOKUP(D6,'العلاوات'!$D$5:$E$14,2,0),0))</f>
        <v/>
      </c>
      <c r="G6" s="25">
        <f>IF(A6="","",$B$3*(1+E6+F6))</f>
        <v/>
      </c>
      <c r="H6" s="25">
        <f>IF(A6="","",ROUND(G6*N(C6),-3))</f>
        <v/>
      </c>
      <c r="I6" s="25">
        <f>IF(A6="","",H6*$E$3)</f>
        <v/>
      </c>
      <c r="J6" s="25">
        <f>IF(OR(A6="",N($I$3)=0),"",(H6-I6)/($I$3*4))</f>
        <v/>
      </c>
      <c r="K6" s="19" t="inlineStr">
        <is>
          <t>مباع</t>
        </is>
      </c>
    </row>
    <row r="7">
      <c r="A7" s="19" t="inlineStr">
        <is>
          <t>A-101</t>
        </is>
      </c>
      <c r="B7" s="19" t="inlineStr">
        <is>
          <t>الأول</t>
        </is>
      </c>
      <c r="C7" s="22" t="n">
        <v>140</v>
      </c>
      <c r="D7" s="19" t="inlineStr">
        <is>
          <t>شارع رئيسي</t>
        </is>
      </c>
      <c r="E7" s="24">
        <f>IF(A7="","",IFERROR(VLOOKUP(B7,'العلاوات'!$A$5:$B$14,2,0),0))</f>
        <v/>
      </c>
      <c r="F7" s="24">
        <f>IF(A7="","",IFERROR(VLOOKUP(D7,'العلاوات'!$D$5:$E$14,2,0),0))</f>
        <v/>
      </c>
      <c r="G7" s="25">
        <f>IF(A7="","",$B$3*(1+E7+F7))</f>
        <v/>
      </c>
      <c r="H7" s="25">
        <f>IF(A7="","",ROUND(G7*N(C7),-3))</f>
        <v/>
      </c>
      <c r="I7" s="25">
        <f>IF(A7="","",H7*$E$3)</f>
        <v/>
      </c>
      <c r="J7" s="25">
        <f>IF(OR(A7="",N($I$3)=0),"",(H7-I7)/($I$3*4))</f>
        <v/>
      </c>
      <c r="K7" s="19" t="inlineStr">
        <is>
          <t>مباع</t>
        </is>
      </c>
    </row>
    <row r="8">
      <c r="A8" s="19" t="inlineStr">
        <is>
          <t>A-102</t>
        </is>
      </c>
      <c r="B8" s="19" t="inlineStr">
        <is>
          <t>الأول</t>
        </is>
      </c>
      <c r="C8" s="22" t="n">
        <v>120</v>
      </c>
      <c r="D8" s="19" t="inlineStr">
        <is>
          <t>داخلي</t>
        </is>
      </c>
      <c r="E8" s="24">
        <f>IF(A8="","",IFERROR(VLOOKUP(B8,'العلاوات'!$A$5:$B$14,2,0),0))</f>
        <v/>
      </c>
      <c r="F8" s="24">
        <f>IF(A8="","",IFERROR(VLOOKUP(D8,'العلاوات'!$D$5:$E$14,2,0),0))</f>
        <v/>
      </c>
      <c r="G8" s="25">
        <f>IF(A8="","",$B$3*(1+E8+F8))</f>
        <v/>
      </c>
      <c r="H8" s="25">
        <f>IF(A8="","",ROUND(G8*N(C8),-3))</f>
        <v/>
      </c>
      <c r="I8" s="25">
        <f>IF(A8="","",H8*$E$3)</f>
        <v/>
      </c>
      <c r="J8" s="25">
        <f>IF(OR(A8="",N($I$3)=0),"",(H8-I8)/($I$3*4))</f>
        <v/>
      </c>
      <c r="K8" s="19" t="inlineStr">
        <is>
          <t>محجوز</t>
        </is>
      </c>
    </row>
    <row r="9">
      <c r="A9" s="19" t="inlineStr">
        <is>
          <t>A-201</t>
        </is>
      </c>
      <c r="B9" s="19" t="inlineStr">
        <is>
          <t>الثاني</t>
        </is>
      </c>
      <c r="C9" s="22" t="n">
        <v>140</v>
      </c>
      <c r="D9" s="19" t="inlineStr">
        <is>
          <t>ناصية</t>
        </is>
      </c>
      <c r="E9" s="24">
        <f>IF(A9="","",IFERROR(VLOOKUP(B9,'العلاوات'!$A$5:$B$14,2,0),0))</f>
        <v/>
      </c>
      <c r="F9" s="24">
        <f>IF(A9="","",IFERROR(VLOOKUP(D9,'العلاوات'!$D$5:$E$14,2,0),0))</f>
        <v/>
      </c>
      <c r="G9" s="25">
        <f>IF(A9="","",$B$3*(1+E9+F9))</f>
        <v/>
      </c>
      <c r="H9" s="25">
        <f>IF(A9="","",ROUND(G9*N(C9),-3))</f>
        <v/>
      </c>
      <c r="I9" s="25">
        <f>IF(A9="","",H9*$E$3)</f>
        <v/>
      </c>
      <c r="J9" s="25">
        <f>IF(OR(A9="",N($I$3)=0),"",(H9-I9)/($I$3*4))</f>
        <v/>
      </c>
      <c r="K9" s="19" t="inlineStr">
        <is>
          <t>متاح</t>
        </is>
      </c>
    </row>
    <row r="10">
      <c r="A10" s="19" t="inlineStr">
        <is>
          <t>A-202</t>
        </is>
      </c>
      <c r="B10" s="19" t="inlineStr">
        <is>
          <t>الثاني</t>
        </is>
      </c>
      <c r="C10" s="22" t="n">
        <v>120</v>
      </c>
      <c r="D10" s="19" t="inlineStr">
        <is>
          <t>حديقة</t>
        </is>
      </c>
      <c r="E10" s="24">
        <f>IF(A10="","",IFERROR(VLOOKUP(B10,'العلاوات'!$A$5:$B$14,2,0),0))</f>
        <v/>
      </c>
      <c r="F10" s="24">
        <f>IF(A10="","",IFERROR(VLOOKUP(D10,'العلاوات'!$D$5:$E$14,2,0),0))</f>
        <v/>
      </c>
      <c r="G10" s="25">
        <f>IF(A10="","",$B$3*(1+E10+F10))</f>
        <v/>
      </c>
      <c r="H10" s="25">
        <f>IF(A10="","",ROUND(G10*N(C10),-3))</f>
        <v/>
      </c>
      <c r="I10" s="25">
        <f>IF(A10="","",H10*$E$3)</f>
        <v/>
      </c>
      <c r="J10" s="25">
        <f>IF(OR(A10="",N($I$3)=0),"",(H10-I10)/($I$3*4))</f>
        <v/>
      </c>
      <c r="K10" s="19" t="inlineStr">
        <is>
          <t>مباع</t>
        </is>
      </c>
    </row>
    <row r="11">
      <c r="A11" s="19" t="inlineStr">
        <is>
          <t>A-301</t>
        </is>
      </c>
      <c r="B11" s="19" t="inlineStr">
        <is>
          <t>الثالث</t>
        </is>
      </c>
      <c r="C11" s="22" t="n">
        <v>140</v>
      </c>
      <c r="D11" s="19" t="inlineStr">
        <is>
          <t>شارع رئيسي</t>
        </is>
      </c>
      <c r="E11" s="24">
        <f>IF(A11="","",IFERROR(VLOOKUP(B11,'العلاوات'!$A$5:$B$14,2,0),0))</f>
        <v/>
      </c>
      <c r="F11" s="24">
        <f>IF(A11="","",IFERROR(VLOOKUP(D11,'العلاوات'!$D$5:$E$14,2,0),0))</f>
        <v/>
      </c>
      <c r="G11" s="25">
        <f>IF(A11="","",$B$3*(1+E11+F11))</f>
        <v/>
      </c>
      <c r="H11" s="25">
        <f>IF(A11="","",ROUND(G11*N(C11),-3))</f>
        <v/>
      </c>
      <c r="I11" s="25">
        <f>IF(A11="","",H11*$E$3)</f>
        <v/>
      </c>
      <c r="J11" s="25">
        <f>IF(OR(A11="",N($I$3)=0),"",(H11-I11)/($I$3*4))</f>
        <v/>
      </c>
      <c r="K11" s="19" t="inlineStr">
        <is>
          <t>متاح</t>
        </is>
      </c>
    </row>
    <row r="12">
      <c r="A12" s="19" t="inlineStr">
        <is>
          <t>A-401</t>
        </is>
      </c>
      <c r="B12" s="19" t="inlineStr">
        <is>
          <t>الرابع</t>
        </is>
      </c>
      <c r="C12" s="22" t="n">
        <v>140</v>
      </c>
      <c r="D12" s="19" t="inlineStr">
        <is>
          <t>داخلي</t>
        </is>
      </c>
      <c r="E12" s="24">
        <f>IF(A12="","",IFERROR(VLOOKUP(B12,'العلاوات'!$A$5:$B$14,2,0),0))</f>
        <v/>
      </c>
      <c r="F12" s="24">
        <f>IF(A12="","",IFERROR(VLOOKUP(D12,'العلاوات'!$D$5:$E$14,2,0),0))</f>
        <v/>
      </c>
      <c r="G12" s="25">
        <f>IF(A12="","",$B$3*(1+E12+F12))</f>
        <v/>
      </c>
      <c r="H12" s="25">
        <f>IF(A12="","",ROUND(G12*N(C12),-3))</f>
        <v/>
      </c>
      <c r="I12" s="25">
        <f>IF(A12="","",H12*$E$3)</f>
        <v/>
      </c>
      <c r="J12" s="25">
        <f>IF(OR(A12="",N($I$3)=0),"",(H12-I12)/($I$3*4))</f>
        <v/>
      </c>
      <c r="K12" s="19" t="inlineStr">
        <is>
          <t>متاح</t>
        </is>
      </c>
    </row>
    <row r="13">
      <c r="A13" s="19" t="inlineStr">
        <is>
          <t>A-501</t>
        </is>
      </c>
      <c r="B13" s="19" t="inlineStr">
        <is>
          <t>الخامس</t>
        </is>
      </c>
      <c r="C13" s="22" t="n">
        <v>180</v>
      </c>
      <c r="D13" s="19" t="inlineStr">
        <is>
          <t>ناصية</t>
        </is>
      </c>
      <c r="E13" s="24">
        <f>IF(A13="","",IFERROR(VLOOKUP(B13,'العلاوات'!$A$5:$B$14,2,0),0))</f>
        <v/>
      </c>
      <c r="F13" s="24">
        <f>IF(A13="","",IFERROR(VLOOKUP(D13,'العلاوات'!$D$5:$E$14,2,0),0))</f>
        <v/>
      </c>
      <c r="G13" s="25">
        <f>IF(A13="","",$B$3*(1+E13+F13))</f>
        <v/>
      </c>
      <c r="H13" s="25">
        <f>IF(A13="","",ROUND(G13*N(C13),-3))</f>
        <v/>
      </c>
      <c r="I13" s="25">
        <f>IF(A13="","",H13*$E$3)</f>
        <v/>
      </c>
      <c r="J13" s="25">
        <f>IF(OR(A13="",N($I$3)=0),"",(H13-I13)/($I$3*4))</f>
        <v/>
      </c>
      <c r="K13" s="19" t="inlineStr">
        <is>
          <t>محجوز</t>
        </is>
      </c>
    </row>
    <row r="14">
      <c r="A14" s="19" t="n"/>
      <c r="B14" s="19" t="n"/>
      <c r="C14" s="22" t="n"/>
      <c r="D14" s="19" t="n"/>
      <c r="E14" s="24">
        <f>IF(A14="","",IFERROR(VLOOKUP(B14,'العلاوات'!$A$5:$B$14,2,0),0))</f>
        <v/>
      </c>
      <c r="F14" s="24">
        <f>IF(A14="","",IFERROR(VLOOKUP(D14,'العلاوات'!$D$5:$E$14,2,0),0))</f>
        <v/>
      </c>
      <c r="G14" s="25">
        <f>IF(A14="","",$B$3*(1+E14+F14))</f>
        <v/>
      </c>
      <c r="H14" s="25">
        <f>IF(A14="","",ROUND(G14*N(C14),-3))</f>
        <v/>
      </c>
      <c r="I14" s="25">
        <f>IF(A14="","",H14*$E$3)</f>
        <v/>
      </c>
      <c r="J14" s="25">
        <f>IF(OR(A14="",N($I$3)=0),"",(H14-I14)/($I$3*4))</f>
        <v/>
      </c>
      <c r="K14" s="19" t="n"/>
    </row>
    <row r="15">
      <c r="A15" s="19" t="n"/>
      <c r="B15" s="19" t="n"/>
      <c r="C15" s="22" t="n"/>
      <c r="D15" s="19" t="n"/>
      <c r="E15" s="24">
        <f>IF(A15="","",IFERROR(VLOOKUP(B15,'العلاوات'!$A$5:$B$14,2,0),0))</f>
        <v/>
      </c>
      <c r="F15" s="24">
        <f>IF(A15="","",IFERROR(VLOOKUP(D15,'العلاوات'!$D$5:$E$14,2,0),0))</f>
        <v/>
      </c>
      <c r="G15" s="25">
        <f>IF(A15="","",$B$3*(1+E15+F15))</f>
        <v/>
      </c>
      <c r="H15" s="25">
        <f>IF(A15="","",ROUND(G15*N(C15),-3))</f>
        <v/>
      </c>
      <c r="I15" s="25">
        <f>IF(A15="","",H15*$E$3)</f>
        <v/>
      </c>
      <c r="J15" s="25">
        <f>IF(OR(A15="",N($I$3)=0),"",(H15-I15)/($I$3*4))</f>
        <v/>
      </c>
      <c r="K15" s="19" t="n"/>
    </row>
    <row r="16">
      <c r="A16" s="19" t="n"/>
      <c r="B16" s="19" t="n"/>
      <c r="C16" s="22" t="n"/>
      <c r="D16" s="19" t="n"/>
      <c r="E16" s="24">
        <f>IF(A16="","",IFERROR(VLOOKUP(B16,'العلاوات'!$A$5:$B$14,2,0),0))</f>
        <v/>
      </c>
      <c r="F16" s="24">
        <f>IF(A16="","",IFERROR(VLOOKUP(D16,'العلاوات'!$D$5:$E$14,2,0),0))</f>
        <v/>
      </c>
      <c r="G16" s="25">
        <f>IF(A16="","",$B$3*(1+E16+F16))</f>
        <v/>
      </c>
      <c r="H16" s="25">
        <f>IF(A16="","",ROUND(G16*N(C16),-3))</f>
        <v/>
      </c>
      <c r="I16" s="25">
        <f>IF(A16="","",H16*$E$3)</f>
        <v/>
      </c>
      <c r="J16" s="25">
        <f>IF(OR(A16="",N($I$3)=0),"",(H16-I16)/($I$3*4))</f>
        <v/>
      </c>
      <c r="K16" s="19" t="n"/>
    </row>
    <row r="17">
      <c r="A17" s="19" t="n"/>
      <c r="B17" s="19" t="n"/>
      <c r="C17" s="22" t="n"/>
      <c r="D17" s="19" t="n"/>
      <c r="E17" s="24">
        <f>IF(A17="","",IFERROR(VLOOKUP(B17,'العلاوات'!$A$5:$B$14,2,0),0))</f>
        <v/>
      </c>
      <c r="F17" s="24">
        <f>IF(A17="","",IFERROR(VLOOKUP(D17,'العلاوات'!$D$5:$E$14,2,0),0))</f>
        <v/>
      </c>
      <c r="G17" s="25">
        <f>IF(A17="","",$B$3*(1+E17+F17))</f>
        <v/>
      </c>
      <c r="H17" s="25">
        <f>IF(A17="","",ROUND(G17*N(C17),-3))</f>
        <v/>
      </c>
      <c r="I17" s="25">
        <f>IF(A17="","",H17*$E$3)</f>
        <v/>
      </c>
      <c r="J17" s="25">
        <f>IF(OR(A17="",N($I$3)=0),"",(H17-I17)/($I$3*4))</f>
        <v/>
      </c>
      <c r="K17" s="19" t="n"/>
    </row>
    <row r="18">
      <c r="A18" s="19" t="n"/>
      <c r="B18" s="19" t="n"/>
      <c r="C18" s="22" t="n"/>
      <c r="D18" s="19" t="n"/>
      <c r="E18" s="24">
        <f>IF(A18="","",IFERROR(VLOOKUP(B18,'العلاوات'!$A$5:$B$14,2,0),0))</f>
        <v/>
      </c>
      <c r="F18" s="24">
        <f>IF(A18="","",IFERROR(VLOOKUP(D18,'العلاوات'!$D$5:$E$14,2,0),0))</f>
        <v/>
      </c>
      <c r="G18" s="25">
        <f>IF(A18="","",$B$3*(1+E18+F18))</f>
        <v/>
      </c>
      <c r="H18" s="25">
        <f>IF(A18="","",ROUND(G18*N(C18),-3))</f>
        <v/>
      </c>
      <c r="I18" s="25">
        <f>IF(A18="","",H18*$E$3)</f>
        <v/>
      </c>
      <c r="J18" s="25">
        <f>IF(OR(A18="",N($I$3)=0),"",(H18-I18)/($I$3*4))</f>
        <v/>
      </c>
      <c r="K18" s="19" t="n"/>
    </row>
    <row r="19">
      <c r="A19" s="19" t="n"/>
      <c r="B19" s="19" t="n"/>
      <c r="C19" s="22" t="n"/>
      <c r="D19" s="19" t="n"/>
      <c r="E19" s="24">
        <f>IF(A19="","",IFERROR(VLOOKUP(B19,'العلاوات'!$A$5:$B$14,2,0),0))</f>
        <v/>
      </c>
      <c r="F19" s="24">
        <f>IF(A19="","",IFERROR(VLOOKUP(D19,'العلاوات'!$D$5:$E$14,2,0),0))</f>
        <v/>
      </c>
      <c r="G19" s="25">
        <f>IF(A19="","",$B$3*(1+E19+F19))</f>
        <v/>
      </c>
      <c r="H19" s="25">
        <f>IF(A19="","",ROUND(G19*N(C19),-3))</f>
        <v/>
      </c>
      <c r="I19" s="25">
        <f>IF(A19="","",H19*$E$3)</f>
        <v/>
      </c>
      <c r="J19" s="25">
        <f>IF(OR(A19="",N($I$3)=0),"",(H19-I19)/($I$3*4))</f>
        <v/>
      </c>
      <c r="K19" s="19" t="n"/>
    </row>
    <row r="20">
      <c r="A20" s="19" t="n"/>
      <c r="B20" s="19" t="n"/>
      <c r="C20" s="22" t="n"/>
      <c r="D20" s="19" t="n"/>
      <c r="E20" s="24">
        <f>IF(A20="","",IFERROR(VLOOKUP(B20,'العلاوات'!$A$5:$B$14,2,0),0))</f>
        <v/>
      </c>
      <c r="F20" s="24">
        <f>IF(A20="","",IFERROR(VLOOKUP(D20,'العلاوات'!$D$5:$E$14,2,0),0))</f>
        <v/>
      </c>
      <c r="G20" s="25">
        <f>IF(A20="","",$B$3*(1+E20+F20))</f>
        <v/>
      </c>
      <c r="H20" s="25">
        <f>IF(A20="","",ROUND(G20*N(C20),-3))</f>
        <v/>
      </c>
      <c r="I20" s="25">
        <f>IF(A20="","",H20*$E$3)</f>
        <v/>
      </c>
      <c r="J20" s="25">
        <f>IF(OR(A20="",N($I$3)=0),"",(H20-I20)/($I$3*4))</f>
        <v/>
      </c>
      <c r="K20" s="19" t="n"/>
    </row>
    <row r="21">
      <c r="A21" s="19" t="n"/>
      <c r="B21" s="19" t="n"/>
      <c r="C21" s="22" t="n"/>
      <c r="D21" s="19" t="n"/>
      <c r="E21" s="24">
        <f>IF(A21="","",IFERROR(VLOOKUP(B21,'العلاوات'!$A$5:$B$14,2,0),0))</f>
        <v/>
      </c>
      <c r="F21" s="24">
        <f>IF(A21="","",IFERROR(VLOOKUP(D21,'العلاوات'!$D$5:$E$14,2,0),0))</f>
        <v/>
      </c>
      <c r="G21" s="25">
        <f>IF(A21="","",$B$3*(1+E21+F21))</f>
        <v/>
      </c>
      <c r="H21" s="25">
        <f>IF(A21="","",ROUND(G21*N(C21),-3))</f>
        <v/>
      </c>
      <c r="I21" s="25">
        <f>IF(A21="","",H21*$E$3)</f>
        <v/>
      </c>
      <c r="J21" s="25">
        <f>IF(OR(A21="",N($I$3)=0),"",(H21-I21)/($I$3*4))</f>
        <v/>
      </c>
      <c r="K21" s="19" t="n"/>
    </row>
    <row r="22">
      <c r="A22" s="19" t="n"/>
      <c r="B22" s="19" t="n"/>
      <c r="C22" s="22" t="n"/>
      <c r="D22" s="19" t="n"/>
      <c r="E22" s="24">
        <f>IF(A22="","",IFERROR(VLOOKUP(B22,'العلاوات'!$A$5:$B$14,2,0),0))</f>
        <v/>
      </c>
      <c r="F22" s="24">
        <f>IF(A22="","",IFERROR(VLOOKUP(D22,'العلاوات'!$D$5:$E$14,2,0),0))</f>
        <v/>
      </c>
      <c r="G22" s="25">
        <f>IF(A22="","",$B$3*(1+E22+F22))</f>
        <v/>
      </c>
      <c r="H22" s="25">
        <f>IF(A22="","",ROUND(G22*N(C22),-3))</f>
        <v/>
      </c>
      <c r="I22" s="25">
        <f>IF(A22="","",H22*$E$3)</f>
        <v/>
      </c>
      <c r="J22" s="25">
        <f>IF(OR(A22="",N($I$3)=0),"",(H22-I22)/($I$3*4))</f>
        <v/>
      </c>
      <c r="K22" s="19" t="n"/>
    </row>
    <row r="23">
      <c r="A23" s="19" t="n"/>
      <c r="B23" s="19" t="n"/>
      <c r="C23" s="22" t="n"/>
      <c r="D23" s="19" t="n"/>
      <c r="E23" s="24">
        <f>IF(A23="","",IFERROR(VLOOKUP(B23,'العلاوات'!$A$5:$B$14,2,0),0))</f>
        <v/>
      </c>
      <c r="F23" s="24">
        <f>IF(A23="","",IFERROR(VLOOKUP(D23,'العلاوات'!$D$5:$E$14,2,0),0))</f>
        <v/>
      </c>
      <c r="G23" s="25">
        <f>IF(A23="","",$B$3*(1+E23+F23))</f>
        <v/>
      </c>
      <c r="H23" s="25">
        <f>IF(A23="","",ROUND(G23*N(C23),-3))</f>
        <v/>
      </c>
      <c r="I23" s="25">
        <f>IF(A23="","",H23*$E$3)</f>
        <v/>
      </c>
      <c r="J23" s="25">
        <f>IF(OR(A23="",N($I$3)=0),"",(H23-I23)/($I$3*4))</f>
        <v/>
      </c>
      <c r="K23" s="19" t="n"/>
    </row>
    <row r="24">
      <c r="A24" s="19" t="n"/>
      <c r="B24" s="19" t="n"/>
      <c r="C24" s="22" t="n"/>
      <c r="D24" s="19" t="n"/>
      <c r="E24" s="24">
        <f>IF(A24="","",IFERROR(VLOOKUP(B24,'العلاوات'!$A$5:$B$14,2,0),0))</f>
        <v/>
      </c>
      <c r="F24" s="24">
        <f>IF(A24="","",IFERROR(VLOOKUP(D24,'العلاوات'!$D$5:$E$14,2,0),0))</f>
        <v/>
      </c>
      <c r="G24" s="25">
        <f>IF(A24="","",$B$3*(1+E24+F24))</f>
        <v/>
      </c>
      <c r="H24" s="25">
        <f>IF(A24="","",ROUND(G24*N(C24),-3))</f>
        <v/>
      </c>
      <c r="I24" s="25">
        <f>IF(A24="","",H24*$E$3)</f>
        <v/>
      </c>
      <c r="J24" s="25">
        <f>IF(OR(A24="",N($I$3)=0),"",(H24-I24)/($I$3*4))</f>
        <v/>
      </c>
      <c r="K24" s="19" t="n"/>
    </row>
    <row r="25">
      <c r="A25" s="19" t="n"/>
      <c r="B25" s="19" t="n"/>
      <c r="C25" s="22" t="n"/>
      <c r="D25" s="19" t="n"/>
      <c r="E25" s="24">
        <f>IF(A25="","",IFERROR(VLOOKUP(B25,'العلاوات'!$A$5:$B$14,2,0),0))</f>
        <v/>
      </c>
      <c r="F25" s="24">
        <f>IF(A25="","",IFERROR(VLOOKUP(D25,'العلاوات'!$D$5:$E$14,2,0),0))</f>
        <v/>
      </c>
      <c r="G25" s="25">
        <f>IF(A25="","",$B$3*(1+E25+F25))</f>
        <v/>
      </c>
      <c r="H25" s="25">
        <f>IF(A25="","",ROUND(G25*N(C25),-3))</f>
        <v/>
      </c>
      <c r="I25" s="25">
        <f>IF(A25="","",H25*$E$3)</f>
        <v/>
      </c>
      <c r="J25" s="25">
        <f>IF(OR(A25="",N($I$3)=0),"",(H25-I25)/($I$3*4))</f>
        <v/>
      </c>
      <c r="K25" s="19" t="n"/>
    </row>
    <row r="26">
      <c r="A26" s="19" t="n"/>
      <c r="B26" s="19" t="n"/>
      <c r="C26" s="22" t="n"/>
      <c r="D26" s="19" t="n"/>
      <c r="E26" s="24">
        <f>IF(A26="","",IFERROR(VLOOKUP(B26,'العلاوات'!$A$5:$B$14,2,0),0))</f>
        <v/>
      </c>
      <c r="F26" s="24">
        <f>IF(A26="","",IFERROR(VLOOKUP(D26,'العلاوات'!$D$5:$E$14,2,0),0))</f>
        <v/>
      </c>
      <c r="G26" s="25">
        <f>IF(A26="","",$B$3*(1+E26+F26))</f>
        <v/>
      </c>
      <c r="H26" s="25">
        <f>IF(A26="","",ROUND(G26*N(C26),-3))</f>
        <v/>
      </c>
      <c r="I26" s="25">
        <f>IF(A26="","",H26*$E$3)</f>
        <v/>
      </c>
      <c r="J26" s="25">
        <f>IF(OR(A26="",N($I$3)=0),"",(H26-I26)/($I$3*4))</f>
        <v/>
      </c>
      <c r="K26" s="19" t="n"/>
    </row>
    <row r="27">
      <c r="A27" s="19" t="n"/>
      <c r="B27" s="19" t="n"/>
      <c r="C27" s="22" t="n"/>
      <c r="D27" s="19" t="n"/>
      <c r="E27" s="24">
        <f>IF(A27="","",IFERROR(VLOOKUP(B27,'العلاوات'!$A$5:$B$14,2,0),0))</f>
        <v/>
      </c>
      <c r="F27" s="24">
        <f>IF(A27="","",IFERROR(VLOOKUP(D27,'العلاوات'!$D$5:$E$14,2,0),0))</f>
        <v/>
      </c>
      <c r="G27" s="25">
        <f>IF(A27="","",$B$3*(1+E27+F27))</f>
        <v/>
      </c>
      <c r="H27" s="25">
        <f>IF(A27="","",ROUND(G27*N(C27),-3))</f>
        <v/>
      </c>
      <c r="I27" s="25">
        <f>IF(A27="","",H27*$E$3)</f>
        <v/>
      </c>
      <c r="J27" s="25">
        <f>IF(OR(A27="",N($I$3)=0),"",(H27-I27)/($I$3*4))</f>
        <v/>
      </c>
      <c r="K27" s="19" t="n"/>
    </row>
    <row r="28">
      <c r="A28" s="19" t="n"/>
      <c r="B28" s="19" t="n"/>
      <c r="C28" s="22" t="n"/>
      <c r="D28" s="19" t="n"/>
      <c r="E28" s="24">
        <f>IF(A28="","",IFERROR(VLOOKUP(B28,'العلاوات'!$A$5:$B$14,2,0),0))</f>
        <v/>
      </c>
      <c r="F28" s="24">
        <f>IF(A28="","",IFERROR(VLOOKUP(D28,'العلاوات'!$D$5:$E$14,2,0),0))</f>
        <v/>
      </c>
      <c r="G28" s="25">
        <f>IF(A28="","",$B$3*(1+E28+F28))</f>
        <v/>
      </c>
      <c r="H28" s="25">
        <f>IF(A28="","",ROUND(G28*N(C28),-3))</f>
        <v/>
      </c>
      <c r="I28" s="25">
        <f>IF(A28="","",H28*$E$3)</f>
        <v/>
      </c>
      <c r="J28" s="25">
        <f>IF(OR(A28="",N($I$3)=0),"",(H28-I28)/($I$3*4))</f>
        <v/>
      </c>
      <c r="K28" s="19" t="n"/>
    </row>
    <row r="29">
      <c r="A29" s="19" t="n"/>
      <c r="B29" s="19" t="n"/>
      <c r="C29" s="22" t="n"/>
      <c r="D29" s="19" t="n"/>
      <c r="E29" s="24">
        <f>IF(A29="","",IFERROR(VLOOKUP(B29,'العلاوات'!$A$5:$B$14,2,0),0))</f>
        <v/>
      </c>
      <c r="F29" s="24">
        <f>IF(A29="","",IFERROR(VLOOKUP(D29,'العلاوات'!$D$5:$E$14,2,0),0))</f>
        <v/>
      </c>
      <c r="G29" s="25">
        <f>IF(A29="","",$B$3*(1+E29+F29))</f>
        <v/>
      </c>
      <c r="H29" s="25">
        <f>IF(A29="","",ROUND(G29*N(C29),-3))</f>
        <v/>
      </c>
      <c r="I29" s="25">
        <f>IF(A29="","",H29*$E$3)</f>
        <v/>
      </c>
      <c r="J29" s="25">
        <f>IF(OR(A29="",N($I$3)=0),"",(H29-I29)/($I$3*4))</f>
        <v/>
      </c>
      <c r="K29" s="19" t="n"/>
    </row>
    <row r="30">
      <c r="A30" s="19" t="n"/>
      <c r="B30" s="19" t="n"/>
      <c r="C30" s="22" t="n"/>
      <c r="D30" s="19" t="n"/>
      <c r="E30" s="24">
        <f>IF(A30="","",IFERROR(VLOOKUP(B30,'العلاوات'!$A$5:$B$14,2,0),0))</f>
        <v/>
      </c>
      <c r="F30" s="24">
        <f>IF(A30="","",IFERROR(VLOOKUP(D30,'العلاوات'!$D$5:$E$14,2,0),0))</f>
        <v/>
      </c>
      <c r="G30" s="25">
        <f>IF(A30="","",$B$3*(1+E30+F30))</f>
        <v/>
      </c>
      <c r="H30" s="25">
        <f>IF(A30="","",ROUND(G30*N(C30),-3))</f>
        <v/>
      </c>
      <c r="I30" s="25">
        <f>IF(A30="","",H30*$E$3)</f>
        <v/>
      </c>
      <c r="J30" s="25">
        <f>IF(OR(A30="",N($I$3)=0),"",(H30-I30)/($I$3*4))</f>
        <v/>
      </c>
      <c r="K30" s="19" t="n"/>
    </row>
    <row r="31">
      <c r="A31" s="19" t="n"/>
      <c r="B31" s="19" t="n"/>
      <c r="C31" s="22" t="n"/>
      <c r="D31" s="19" t="n"/>
      <c r="E31" s="24">
        <f>IF(A31="","",IFERROR(VLOOKUP(B31,'العلاوات'!$A$5:$B$14,2,0),0))</f>
        <v/>
      </c>
      <c r="F31" s="24">
        <f>IF(A31="","",IFERROR(VLOOKUP(D31,'العلاوات'!$D$5:$E$14,2,0),0))</f>
        <v/>
      </c>
      <c r="G31" s="25">
        <f>IF(A31="","",$B$3*(1+E31+F31))</f>
        <v/>
      </c>
      <c r="H31" s="25">
        <f>IF(A31="","",ROUND(G31*N(C31),-3))</f>
        <v/>
      </c>
      <c r="I31" s="25">
        <f>IF(A31="","",H31*$E$3)</f>
        <v/>
      </c>
      <c r="J31" s="25">
        <f>IF(OR(A31="",N($I$3)=0),"",(H31-I31)/($I$3*4))</f>
        <v/>
      </c>
      <c r="K31" s="19" t="n"/>
    </row>
    <row r="32">
      <c r="A32" s="19" t="n"/>
      <c r="B32" s="19" t="n"/>
      <c r="C32" s="22" t="n"/>
      <c r="D32" s="19" t="n"/>
      <c r="E32" s="24">
        <f>IF(A32="","",IFERROR(VLOOKUP(B32,'العلاوات'!$A$5:$B$14,2,0),0))</f>
        <v/>
      </c>
      <c r="F32" s="24">
        <f>IF(A32="","",IFERROR(VLOOKUP(D32,'العلاوات'!$D$5:$E$14,2,0),0))</f>
        <v/>
      </c>
      <c r="G32" s="25">
        <f>IF(A32="","",$B$3*(1+E32+F32))</f>
        <v/>
      </c>
      <c r="H32" s="25">
        <f>IF(A32="","",ROUND(G32*N(C32),-3))</f>
        <v/>
      </c>
      <c r="I32" s="25">
        <f>IF(A32="","",H32*$E$3)</f>
        <v/>
      </c>
      <c r="J32" s="25">
        <f>IF(OR(A32="",N($I$3)=0),"",(H32-I32)/($I$3*4))</f>
        <v/>
      </c>
      <c r="K32" s="19" t="n"/>
    </row>
    <row r="33">
      <c r="A33" s="19" t="n"/>
      <c r="B33" s="19" t="n"/>
      <c r="C33" s="22" t="n"/>
      <c r="D33" s="19" t="n"/>
      <c r="E33" s="24">
        <f>IF(A33="","",IFERROR(VLOOKUP(B33,'العلاوات'!$A$5:$B$14,2,0),0))</f>
        <v/>
      </c>
      <c r="F33" s="24">
        <f>IF(A33="","",IFERROR(VLOOKUP(D33,'العلاوات'!$D$5:$E$14,2,0),0))</f>
        <v/>
      </c>
      <c r="G33" s="25">
        <f>IF(A33="","",$B$3*(1+E33+F33))</f>
        <v/>
      </c>
      <c r="H33" s="25">
        <f>IF(A33="","",ROUND(G33*N(C33),-3))</f>
        <v/>
      </c>
      <c r="I33" s="25">
        <f>IF(A33="","",H33*$E$3)</f>
        <v/>
      </c>
      <c r="J33" s="25">
        <f>IF(OR(A33="",N($I$3)=0),"",(H33-I33)/($I$3*4))</f>
        <v/>
      </c>
      <c r="K33" s="19" t="n"/>
    </row>
    <row r="34">
      <c r="A34" s="19" t="n"/>
      <c r="B34" s="19" t="n"/>
      <c r="C34" s="22" t="n"/>
      <c r="D34" s="19" t="n"/>
      <c r="E34" s="24">
        <f>IF(A34="","",IFERROR(VLOOKUP(B34,'العلاوات'!$A$5:$B$14,2,0),0))</f>
        <v/>
      </c>
      <c r="F34" s="24">
        <f>IF(A34="","",IFERROR(VLOOKUP(D34,'العلاوات'!$D$5:$E$14,2,0),0))</f>
        <v/>
      </c>
      <c r="G34" s="25">
        <f>IF(A34="","",$B$3*(1+E34+F34))</f>
        <v/>
      </c>
      <c r="H34" s="25">
        <f>IF(A34="","",ROUND(G34*N(C34),-3))</f>
        <v/>
      </c>
      <c r="I34" s="25">
        <f>IF(A34="","",H34*$E$3)</f>
        <v/>
      </c>
      <c r="J34" s="25">
        <f>IF(OR(A34="",N($I$3)=0),"",(H34-I34)/($I$3*4))</f>
        <v/>
      </c>
      <c r="K34" s="19" t="n"/>
    </row>
    <row r="35">
      <c r="A35" s="19" t="n"/>
      <c r="B35" s="19" t="n"/>
      <c r="C35" s="22" t="n"/>
      <c r="D35" s="19" t="n"/>
      <c r="E35" s="24">
        <f>IF(A35="","",IFERROR(VLOOKUP(B35,'العلاوات'!$A$5:$B$14,2,0),0))</f>
        <v/>
      </c>
      <c r="F35" s="24">
        <f>IF(A35="","",IFERROR(VLOOKUP(D35,'العلاوات'!$D$5:$E$14,2,0),0))</f>
        <v/>
      </c>
      <c r="G35" s="25">
        <f>IF(A35="","",$B$3*(1+E35+F35))</f>
        <v/>
      </c>
      <c r="H35" s="25">
        <f>IF(A35="","",ROUND(G35*N(C35),-3))</f>
        <v/>
      </c>
      <c r="I35" s="25">
        <f>IF(A35="","",H35*$E$3)</f>
        <v/>
      </c>
      <c r="J35" s="25">
        <f>IF(OR(A35="",N($I$3)=0),"",(H35-I35)/($I$3*4))</f>
        <v/>
      </c>
      <c r="K35" s="19" t="n"/>
    </row>
    <row r="36">
      <c r="A36" s="19" t="n"/>
      <c r="B36" s="19" t="n"/>
      <c r="C36" s="22" t="n"/>
      <c r="D36" s="19" t="n"/>
      <c r="E36" s="24">
        <f>IF(A36="","",IFERROR(VLOOKUP(B36,'العلاوات'!$A$5:$B$14,2,0),0))</f>
        <v/>
      </c>
      <c r="F36" s="24">
        <f>IF(A36="","",IFERROR(VLOOKUP(D36,'العلاوات'!$D$5:$E$14,2,0),0))</f>
        <v/>
      </c>
      <c r="G36" s="25">
        <f>IF(A36="","",$B$3*(1+E36+F36))</f>
        <v/>
      </c>
      <c r="H36" s="25">
        <f>IF(A36="","",ROUND(G36*N(C36),-3))</f>
        <v/>
      </c>
      <c r="I36" s="25">
        <f>IF(A36="","",H36*$E$3)</f>
        <v/>
      </c>
      <c r="J36" s="25">
        <f>IF(OR(A36="",N($I$3)=0),"",(H36-I36)/($I$3*4))</f>
        <v/>
      </c>
      <c r="K36" s="19" t="n"/>
    </row>
    <row r="37">
      <c r="A37" s="19" t="n"/>
      <c r="B37" s="19" t="n"/>
      <c r="C37" s="22" t="n"/>
      <c r="D37" s="19" t="n"/>
      <c r="E37" s="24">
        <f>IF(A37="","",IFERROR(VLOOKUP(B37,'العلاوات'!$A$5:$B$14,2,0),0))</f>
        <v/>
      </c>
      <c r="F37" s="24">
        <f>IF(A37="","",IFERROR(VLOOKUP(D37,'العلاوات'!$D$5:$E$14,2,0),0))</f>
        <v/>
      </c>
      <c r="G37" s="25">
        <f>IF(A37="","",$B$3*(1+E37+F37))</f>
        <v/>
      </c>
      <c r="H37" s="25">
        <f>IF(A37="","",ROUND(G37*N(C37),-3))</f>
        <v/>
      </c>
      <c r="I37" s="25">
        <f>IF(A37="","",H37*$E$3)</f>
        <v/>
      </c>
      <c r="J37" s="25">
        <f>IF(OR(A37="",N($I$3)=0),"",(H37-I37)/($I$3*4))</f>
        <v/>
      </c>
      <c r="K37" s="19" t="n"/>
    </row>
    <row r="38">
      <c r="A38" s="19" t="n"/>
      <c r="B38" s="19" t="n"/>
      <c r="C38" s="22" t="n"/>
      <c r="D38" s="19" t="n"/>
      <c r="E38" s="24">
        <f>IF(A38="","",IFERROR(VLOOKUP(B38,'العلاوات'!$A$5:$B$14,2,0),0))</f>
        <v/>
      </c>
      <c r="F38" s="24">
        <f>IF(A38="","",IFERROR(VLOOKUP(D38,'العلاوات'!$D$5:$E$14,2,0),0))</f>
        <v/>
      </c>
      <c r="G38" s="25">
        <f>IF(A38="","",$B$3*(1+E38+F38))</f>
        <v/>
      </c>
      <c r="H38" s="25">
        <f>IF(A38="","",ROUND(G38*N(C38),-3))</f>
        <v/>
      </c>
      <c r="I38" s="25">
        <f>IF(A38="","",H38*$E$3)</f>
        <v/>
      </c>
      <c r="J38" s="25">
        <f>IF(OR(A38="",N($I$3)=0),"",(H38-I38)/($I$3*4))</f>
        <v/>
      </c>
      <c r="K38" s="19" t="n"/>
    </row>
    <row r="39">
      <c r="A39" s="19" t="n"/>
      <c r="B39" s="19" t="n"/>
      <c r="C39" s="22" t="n"/>
      <c r="D39" s="19" t="n"/>
      <c r="E39" s="24">
        <f>IF(A39="","",IFERROR(VLOOKUP(B39,'العلاوات'!$A$5:$B$14,2,0),0))</f>
        <v/>
      </c>
      <c r="F39" s="24">
        <f>IF(A39="","",IFERROR(VLOOKUP(D39,'العلاوات'!$D$5:$E$14,2,0),0))</f>
        <v/>
      </c>
      <c r="G39" s="25">
        <f>IF(A39="","",$B$3*(1+E39+F39))</f>
        <v/>
      </c>
      <c r="H39" s="25">
        <f>IF(A39="","",ROUND(G39*N(C39),-3))</f>
        <v/>
      </c>
      <c r="I39" s="25">
        <f>IF(A39="","",H39*$E$3)</f>
        <v/>
      </c>
      <c r="J39" s="25">
        <f>IF(OR(A39="",N($I$3)=0),"",(H39-I39)/($I$3*4))</f>
        <v/>
      </c>
      <c r="K39" s="19" t="n"/>
    </row>
    <row r="40">
      <c r="A40" s="19" t="n"/>
      <c r="B40" s="19" t="n"/>
      <c r="C40" s="22" t="n"/>
      <c r="D40" s="19" t="n"/>
      <c r="E40" s="24">
        <f>IF(A40="","",IFERROR(VLOOKUP(B40,'العلاوات'!$A$5:$B$14,2,0),0))</f>
        <v/>
      </c>
      <c r="F40" s="24">
        <f>IF(A40="","",IFERROR(VLOOKUP(D40,'العلاوات'!$D$5:$E$14,2,0),0))</f>
        <v/>
      </c>
      <c r="G40" s="25">
        <f>IF(A40="","",$B$3*(1+E40+F40))</f>
        <v/>
      </c>
      <c r="H40" s="25">
        <f>IF(A40="","",ROUND(G40*N(C40),-3))</f>
        <v/>
      </c>
      <c r="I40" s="25">
        <f>IF(A40="","",H40*$E$3)</f>
        <v/>
      </c>
      <c r="J40" s="25">
        <f>IF(OR(A40="",N($I$3)=0),"",(H40-I40)/($I$3*4))</f>
        <v/>
      </c>
      <c r="K40" s="19" t="n"/>
    </row>
    <row r="41">
      <c r="A41" s="19" t="n"/>
      <c r="B41" s="19" t="n"/>
      <c r="C41" s="22" t="n"/>
      <c r="D41" s="19" t="n"/>
      <c r="E41" s="24">
        <f>IF(A41="","",IFERROR(VLOOKUP(B41,'العلاوات'!$A$5:$B$14,2,0),0))</f>
        <v/>
      </c>
      <c r="F41" s="24">
        <f>IF(A41="","",IFERROR(VLOOKUP(D41,'العلاوات'!$D$5:$E$14,2,0),0))</f>
        <v/>
      </c>
      <c r="G41" s="25">
        <f>IF(A41="","",$B$3*(1+E41+F41))</f>
        <v/>
      </c>
      <c r="H41" s="25">
        <f>IF(A41="","",ROUND(G41*N(C41),-3))</f>
        <v/>
      </c>
      <c r="I41" s="25">
        <f>IF(A41="","",H41*$E$3)</f>
        <v/>
      </c>
      <c r="J41" s="25">
        <f>IF(OR(A41="",N($I$3)=0),"",(H41-I41)/($I$3*4))</f>
        <v/>
      </c>
      <c r="K41" s="19" t="n"/>
    </row>
    <row r="42">
      <c r="A42" s="19" t="n"/>
      <c r="B42" s="19" t="n"/>
      <c r="C42" s="22" t="n"/>
      <c r="D42" s="19" t="n"/>
      <c r="E42" s="24">
        <f>IF(A42="","",IFERROR(VLOOKUP(B42,'العلاوات'!$A$5:$B$14,2,0),0))</f>
        <v/>
      </c>
      <c r="F42" s="24">
        <f>IF(A42="","",IFERROR(VLOOKUP(D42,'العلاوات'!$D$5:$E$14,2,0),0))</f>
        <v/>
      </c>
      <c r="G42" s="25">
        <f>IF(A42="","",$B$3*(1+E42+F42))</f>
        <v/>
      </c>
      <c r="H42" s="25">
        <f>IF(A42="","",ROUND(G42*N(C42),-3))</f>
        <v/>
      </c>
      <c r="I42" s="25">
        <f>IF(A42="","",H42*$E$3)</f>
        <v/>
      </c>
      <c r="J42" s="25">
        <f>IF(OR(A42="",N($I$3)=0),"",(H42-I42)/($I$3*4))</f>
        <v/>
      </c>
      <c r="K42" s="19" t="n"/>
    </row>
    <row r="43">
      <c r="A43" s="19" t="n"/>
      <c r="B43" s="19" t="n"/>
      <c r="C43" s="22" t="n"/>
      <c r="D43" s="19" t="n"/>
      <c r="E43" s="24">
        <f>IF(A43="","",IFERROR(VLOOKUP(B43,'العلاوات'!$A$5:$B$14,2,0),0))</f>
        <v/>
      </c>
      <c r="F43" s="24">
        <f>IF(A43="","",IFERROR(VLOOKUP(D43,'العلاوات'!$D$5:$E$14,2,0),0))</f>
        <v/>
      </c>
      <c r="G43" s="25">
        <f>IF(A43="","",$B$3*(1+E43+F43))</f>
        <v/>
      </c>
      <c r="H43" s="25">
        <f>IF(A43="","",ROUND(G43*N(C43),-3))</f>
        <v/>
      </c>
      <c r="I43" s="25">
        <f>IF(A43="","",H43*$E$3)</f>
        <v/>
      </c>
      <c r="J43" s="25">
        <f>IF(OR(A43="",N($I$3)=0),"",(H43-I43)/($I$3*4))</f>
        <v/>
      </c>
      <c r="K43" s="19" t="n"/>
    </row>
    <row r="44">
      <c r="A44" s="19" t="n"/>
      <c r="B44" s="19" t="n"/>
      <c r="C44" s="22" t="n"/>
      <c r="D44" s="19" t="n"/>
      <c r="E44" s="24">
        <f>IF(A44="","",IFERROR(VLOOKUP(B44,'العلاوات'!$A$5:$B$14,2,0),0))</f>
        <v/>
      </c>
      <c r="F44" s="24">
        <f>IF(A44="","",IFERROR(VLOOKUP(D44,'العلاوات'!$D$5:$E$14,2,0),0))</f>
        <v/>
      </c>
      <c r="G44" s="25">
        <f>IF(A44="","",$B$3*(1+E44+F44))</f>
        <v/>
      </c>
      <c r="H44" s="25">
        <f>IF(A44="","",ROUND(G44*N(C44),-3))</f>
        <v/>
      </c>
      <c r="I44" s="25">
        <f>IF(A44="","",H44*$E$3)</f>
        <v/>
      </c>
      <c r="J44" s="25">
        <f>IF(OR(A44="",N($I$3)=0),"",(H44-I44)/($I$3*4))</f>
        <v/>
      </c>
      <c r="K44" s="19" t="n"/>
    </row>
    <row r="45">
      <c r="A45" s="19" t="n"/>
      <c r="B45" s="19" t="n"/>
      <c r="C45" s="22" t="n"/>
      <c r="D45" s="19" t="n"/>
      <c r="E45" s="24">
        <f>IF(A45="","",IFERROR(VLOOKUP(B45,'العلاوات'!$A$5:$B$14,2,0),0))</f>
        <v/>
      </c>
      <c r="F45" s="24">
        <f>IF(A45="","",IFERROR(VLOOKUP(D45,'العلاوات'!$D$5:$E$14,2,0),0))</f>
        <v/>
      </c>
      <c r="G45" s="25">
        <f>IF(A45="","",$B$3*(1+E45+F45))</f>
        <v/>
      </c>
      <c r="H45" s="25">
        <f>IF(A45="","",ROUND(G45*N(C45),-3))</f>
        <v/>
      </c>
      <c r="I45" s="25">
        <f>IF(A45="","",H45*$E$3)</f>
        <v/>
      </c>
      <c r="J45" s="25">
        <f>IF(OR(A45="",N($I$3)=0),"",(H45-I45)/($I$3*4))</f>
        <v/>
      </c>
      <c r="K45" s="19" t="n"/>
    </row>
    <row r="46">
      <c r="A46" s="19" t="n"/>
      <c r="B46" s="19" t="n"/>
      <c r="C46" s="22" t="n"/>
      <c r="D46" s="19" t="n"/>
      <c r="E46" s="24">
        <f>IF(A46="","",IFERROR(VLOOKUP(B46,'العلاوات'!$A$5:$B$14,2,0),0))</f>
        <v/>
      </c>
      <c r="F46" s="24">
        <f>IF(A46="","",IFERROR(VLOOKUP(D46,'العلاوات'!$D$5:$E$14,2,0),0))</f>
        <v/>
      </c>
      <c r="G46" s="25">
        <f>IF(A46="","",$B$3*(1+E46+F46))</f>
        <v/>
      </c>
      <c r="H46" s="25">
        <f>IF(A46="","",ROUND(G46*N(C46),-3))</f>
        <v/>
      </c>
      <c r="I46" s="25">
        <f>IF(A46="","",H46*$E$3)</f>
        <v/>
      </c>
      <c r="J46" s="25">
        <f>IF(OR(A46="",N($I$3)=0),"",(H46-I46)/($I$3*4))</f>
        <v/>
      </c>
      <c r="K46" s="19" t="n"/>
    </row>
    <row r="47">
      <c r="A47" s="19" t="n"/>
      <c r="B47" s="19" t="n"/>
      <c r="C47" s="22" t="n"/>
      <c r="D47" s="19" t="n"/>
      <c r="E47" s="24">
        <f>IF(A47="","",IFERROR(VLOOKUP(B47,'العلاوات'!$A$5:$B$14,2,0),0))</f>
        <v/>
      </c>
      <c r="F47" s="24">
        <f>IF(A47="","",IFERROR(VLOOKUP(D47,'العلاوات'!$D$5:$E$14,2,0),0))</f>
        <v/>
      </c>
      <c r="G47" s="25">
        <f>IF(A47="","",$B$3*(1+E47+F47))</f>
        <v/>
      </c>
      <c r="H47" s="25">
        <f>IF(A47="","",ROUND(G47*N(C47),-3))</f>
        <v/>
      </c>
      <c r="I47" s="25">
        <f>IF(A47="","",H47*$E$3)</f>
        <v/>
      </c>
      <c r="J47" s="25">
        <f>IF(OR(A47="",N($I$3)=0),"",(H47-I47)/($I$3*4))</f>
        <v/>
      </c>
      <c r="K47" s="19" t="n"/>
    </row>
    <row r="48">
      <c r="A48" s="19" t="n"/>
      <c r="B48" s="19" t="n"/>
      <c r="C48" s="22" t="n"/>
      <c r="D48" s="19" t="n"/>
      <c r="E48" s="24">
        <f>IF(A48="","",IFERROR(VLOOKUP(B48,'العلاوات'!$A$5:$B$14,2,0),0))</f>
        <v/>
      </c>
      <c r="F48" s="24">
        <f>IF(A48="","",IFERROR(VLOOKUP(D48,'العلاوات'!$D$5:$E$14,2,0),0))</f>
        <v/>
      </c>
      <c r="G48" s="25">
        <f>IF(A48="","",$B$3*(1+E48+F48))</f>
        <v/>
      </c>
      <c r="H48" s="25">
        <f>IF(A48="","",ROUND(G48*N(C48),-3))</f>
        <v/>
      </c>
      <c r="I48" s="25">
        <f>IF(A48="","",H48*$E$3)</f>
        <v/>
      </c>
      <c r="J48" s="25">
        <f>IF(OR(A48="",N($I$3)=0),"",(H48-I48)/($I$3*4))</f>
        <v/>
      </c>
      <c r="K48" s="19" t="n"/>
    </row>
    <row r="49">
      <c r="A49" s="19" t="n"/>
      <c r="B49" s="19" t="n"/>
      <c r="C49" s="22" t="n"/>
      <c r="D49" s="19" t="n"/>
      <c r="E49" s="24">
        <f>IF(A49="","",IFERROR(VLOOKUP(B49,'العلاوات'!$A$5:$B$14,2,0),0))</f>
        <v/>
      </c>
      <c r="F49" s="24">
        <f>IF(A49="","",IFERROR(VLOOKUP(D49,'العلاوات'!$D$5:$E$14,2,0),0))</f>
        <v/>
      </c>
      <c r="G49" s="25">
        <f>IF(A49="","",$B$3*(1+E49+F49))</f>
        <v/>
      </c>
      <c r="H49" s="25">
        <f>IF(A49="","",ROUND(G49*N(C49),-3))</f>
        <v/>
      </c>
      <c r="I49" s="25">
        <f>IF(A49="","",H49*$E$3)</f>
        <v/>
      </c>
      <c r="J49" s="25">
        <f>IF(OR(A49="",N($I$3)=0),"",(H49-I49)/($I$3*4))</f>
        <v/>
      </c>
      <c r="K49" s="19" t="n"/>
    </row>
    <row r="50">
      <c r="A50" s="19" t="n"/>
      <c r="B50" s="19" t="n"/>
      <c r="C50" s="22" t="n"/>
      <c r="D50" s="19" t="n"/>
      <c r="E50" s="24">
        <f>IF(A50="","",IFERROR(VLOOKUP(B50,'العلاوات'!$A$5:$B$14,2,0),0))</f>
        <v/>
      </c>
      <c r="F50" s="24">
        <f>IF(A50="","",IFERROR(VLOOKUP(D50,'العلاوات'!$D$5:$E$14,2,0),0))</f>
        <v/>
      </c>
      <c r="G50" s="25">
        <f>IF(A50="","",$B$3*(1+E50+F50))</f>
        <v/>
      </c>
      <c r="H50" s="25">
        <f>IF(A50="","",ROUND(G50*N(C50),-3))</f>
        <v/>
      </c>
      <c r="I50" s="25">
        <f>IF(A50="","",H50*$E$3)</f>
        <v/>
      </c>
      <c r="J50" s="25">
        <f>IF(OR(A50="",N($I$3)=0),"",(H50-I50)/($I$3*4))</f>
        <v/>
      </c>
      <c r="K50" s="19" t="n"/>
    </row>
    <row r="51">
      <c r="A51" s="19" t="n"/>
      <c r="B51" s="19" t="n"/>
      <c r="C51" s="22" t="n"/>
      <c r="D51" s="19" t="n"/>
      <c r="E51" s="24">
        <f>IF(A51="","",IFERROR(VLOOKUP(B51,'العلاوات'!$A$5:$B$14,2,0),0))</f>
        <v/>
      </c>
      <c r="F51" s="24">
        <f>IF(A51="","",IFERROR(VLOOKUP(D51,'العلاوات'!$D$5:$E$14,2,0),0))</f>
        <v/>
      </c>
      <c r="G51" s="25">
        <f>IF(A51="","",$B$3*(1+E51+F51))</f>
        <v/>
      </c>
      <c r="H51" s="25">
        <f>IF(A51="","",ROUND(G51*N(C51),-3))</f>
        <v/>
      </c>
      <c r="I51" s="25">
        <f>IF(A51="","",H51*$E$3)</f>
        <v/>
      </c>
      <c r="J51" s="25">
        <f>IF(OR(A51="",N($I$3)=0),"",(H51-I51)/($I$3*4))</f>
        <v/>
      </c>
      <c r="K51" s="19" t="n"/>
    </row>
    <row r="52">
      <c r="A52" s="19" t="n"/>
      <c r="B52" s="19" t="n"/>
      <c r="C52" s="22" t="n"/>
      <c r="D52" s="19" t="n"/>
      <c r="E52" s="24">
        <f>IF(A52="","",IFERROR(VLOOKUP(B52,'العلاوات'!$A$5:$B$14,2,0),0))</f>
        <v/>
      </c>
      <c r="F52" s="24">
        <f>IF(A52="","",IFERROR(VLOOKUP(D52,'العلاوات'!$D$5:$E$14,2,0),0))</f>
        <v/>
      </c>
      <c r="G52" s="25">
        <f>IF(A52="","",$B$3*(1+E52+F52))</f>
        <v/>
      </c>
      <c r="H52" s="25">
        <f>IF(A52="","",ROUND(G52*N(C52),-3))</f>
        <v/>
      </c>
      <c r="I52" s="25">
        <f>IF(A52="","",H52*$E$3)</f>
        <v/>
      </c>
      <c r="J52" s="25">
        <f>IF(OR(A52="",N($I$3)=0),"",(H52-I52)/($I$3*4))</f>
        <v/>
      </c>
      <c r="K52" s="19" t="n"/>
    </row>
    <row r="53">
      <c r="A53" s="19" t="n"/>
      <c r="B53" s="19" t="n"/>
      <c r="C53" s="22" t="n"/>
      <c r="D53" s="19" t="n"/>
      <c r="E53" s="24">
        <f>IF(A53="","",IFERROR(VLOOKUP(B53,'العلاوات'!$A$5:$B$14,2,0),0))</f>
        <v/>
      </c>
      <c r="F53" s="24">
        <f>IF(A53="","",IFERROR(VLOOKUP(D53,'العلاوات'!$D$5:$E$14,2,0),0))</f>
        <v/>
      </c>
      <c r="G53" s="25">
        <f>IF(A53="","",$B$3*(1+E53+F53))</f>
        <v/>
      </c>
      <c r="H53" s="25">
        <f>IF(A53="","",ROUND(G53*N(C53),-3))</f>
        <v/>
      </c>
      <c r="I53" s="25">
        <f>IF(A53="","",H53*$E$3)</f>
        <v/>
      </c>
      <c r="J53" s="25">
        <f>IF(OR(A53="",N($I$3)=0),"",(H53-I53)/($I$3*4))</f>
        <v/>
      </c>
      <c r="K53" s="19" t="n"/>
    </row>
    <row r="54">
      <c r="A54" s="19" t="n"/>
      <c r="B54" s="19" t="n"/>
      <c r="C54" s="22" t="n"/>
      <c r="D54" s="19" t="n"/>
      <c r="E54" s="24">
        <f>IF(A54="","",IFERROR(VLOOKUP(B54,'العلاوات'!$A$5:$B$14,2,0),0))</f>
        <v/>
      </c>
      <c r="F54" s="24">
        <f>IF(A54="","",IFERROR(VLOOKUP(D54,'العلاوات'!$D$5:$E$14,2,0),0))</f>
        <v/>
      </c>
      <c r="G54" s="25">
        <f>IF(A54="","",$B$3*(1+E54+F54))</f>
        <v/>
      </c>
      <c r="H54" s="25">
        <f>IF(A54="","",ROUND(G54*N(C54),-3))</f>
        <v/>
      </c>
      <c r="I54" s="25">
        <f>IF(A54="","",H54*$E$3)</f>
        <v/>
      </c>
      <c r="J54" s="25">
        <f>IF(OR(A54="",N($I$3)=0),"",(H54-I54)/($I$3*4))</f>
        <v/>
      </c>
      <c r="K54" s="19" t="n"/>
    </row>
    <row r="55">
      <c r="A55" s="19" t="n"/>
      <c r="B55" s="19" t="n"/>
      <c r="C55" s="22" t="n"/>
      <c r="D55" s="19" t="n"/>
      <c r="E55" s="24">
        <f>IF(A55="","",IFERROR(VLOOKUP(B55,'العلاوات'!$A$5:$B$14,2,0),0))</f>
        <v/>
      </c>
      <c r="F55" s="24">
        <f>IF(A55="","",IFERROR(VLOOKUP(D55,'العلاوات'!$D$5:$E$14,2,0),0))</f>
        <v/>
      </c>
      <c r="G55" s="25">
        <f>IF(A55="","",$B$3*(1+E55+F55))</f>
        <v/>
      </c>
      <c r="H55" s="25">
        <f>IF(A55="","",ROUND(G55*N(C55),-3))</f>
        <v/>
      </c>
      <c r="I55" s="25">
        <f>IF(A55="","",H55*$E$3)</f>
        <v/>
      </c>
      <c r="J55" s="25">
        <f>IF(OR(A55="",N($I$3)=0),"",(H55-I55)/($I$3*4))</f>
        <v/>
      </c>
      <c r="K55" s="19" t="n"/>
    </row>
    <row r="56">
      <c r="A56" s="26" t="inlineStr">
        <is>
          <t>الإجمالي</t>
        </is>
      </c>
      <c r="B56" s="27" t="n"/>
      <c r="C56" s="28">
        <f>SUM(C6:C55)</f>
        <v/>
      </c>
      <c r="D56" s="27" t="n"/>
      <c r="E56" s="27" t="n"/>
      <c r="F56" s="27" t="n"/>
      <c r="G56" s="27" t="n"/>
      <c r="H56" s="28">
        <f>SUM(H6:H55)</f>
        <v/>
      </c>
      <c r="I56" s="28">
        <f>SUM(I6:I55)</f>
        <v/>
      </c>
      <c r="J56" s="27" t="n"/>
      <c r="K56" s="27" t="n"/>
    </row>
    <row r="58" ht="30" customHeight="1">
      <c r="A58" s="18" t="inlineStr"/>
      <c r="B58" s="18" t="inlineStr">
        <is>
          <t>الحالة</t>
        </is>
      </c>
      <c r="C58" s="18" t="inlineStr">
        <is>
          <t>عدد الوحدات</t>
        </is>
      </c>
      <c r="D58" s="18" t="inlineStr">
        <is>
          <t>القيمة</t>
        </is>
      </c>
    </row>
    <row r="59">
      <c r="B59" s="29" t="inlineStr">
        <is>
          <t>متاح</t>
        </is>
      </c>
      <c r="C59" s="25">
        <f>COUNTIF($K$6:$K$55,B59)</f>
        <v/>
      </c>
      <c r="D59" s="25">
        <f>SUMIF($K$6:$K$55,B59,$H$6:$H$55)</f>
        <v/>
      </c>
    </row>
    <row r="60">
      <c r="B60" s="29" t="inlineStr">
        <is>
          <t>محجوز</t>
        </is>
      </c>
      <c r="C60" s="25">
        <f>COUNTIF($K$6:$K$55,B60)</f>
        <v/>
      </c>
      <c r="D60" s="25">
        <f>SUMIF($K$6:$K$55,B60,$H$6:$H$55)</f>
        <v/>
      </c>
    </row>
    <row r="61">
      <c r="B61" s="29" t="inlineStr">
        <is>
          <t>مباع</t>
        </is>
      </c>
      <c r="C61" s="25">
        <f>COUNTIF($K$6:$K$55,B61)</f>
        <v/>
      </c>
      <c r="D61" s="25">
        <f>SUMIF($K$6:$K$55,B61,$H$6:$H$55)</f>
        <v/>
      </c>
    </row>
  </sheetData>
  <sheetProtection selectLockedCells="0" selectUnlockedCells="0" sheet="1" objects="0" insertRows="1" insertHyperlinks="1" autoFilter="0" scenarios="0" formatColumns="0" deleteColumns="1" insertColumns="1" pivotTables="1" deleteRows="1" formatCells="0" formatRows="0" sort="0"/>
  <mergeCells count="4">
    <mergeCell ref="A2:K2"/>
    <mergeCell ref="C3:D3"/>
    <mergeCell ref="A1:K1"/>
    <mergeCell ref="G3:H3"/>
  </mergeCells>
  <conditionalFormatting sqref="K6:K55">
    <cfRule type="cellIs" priority="1" operator="equal" dxfId="0">
      <formula>"مباع"</formula>
    </cfRule>
    <cfRule type="cellIs" priority="2" operator="equal" dxfId="1">
      <formula>"محجوز"</formula>
    </cfRule>
  </conditionalFormatting>
  <dataValidations count="3">
    <dataValidation sqref="B6:B55" showDropDown="0" showInputMessage="0" showErrorMessage="0" allowBlank="1" type="list">
      <formula1>"أرضي بحديقة,الأول,الثاني,الثالث,الرابع,الخامس,روف"</formula1>
    </dataValidation>
    <dataValidation sqref="D6:D55" showDropDown="0" showInputMessage="0" showErrorMessage="0" allowBlank="1" type="list">
      <formula1>"داخلي,حديقة,شارع رئيسي,ناصية"</formula1>
    </dataValidation>
    <dataValidation sqref="K6:K55" showDropDown="0" showInputMessage="0" showErrorMessage="0" allowBlank="1" type="list">
      <formula1>"متاح,محجوز,مباع"</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2026-10-30T04:19:38Z</dcterms:created>
  <dcterms:modified xmlns:dcterms="http://purl.org/dc/terms/" xmlns:xsi="http://www.w3.org/2001/XMLSchema-instance" xsi:type="dcterms:W3CDTF">2026-10-30T04:19:38Z</dcterms:modified>
</cp:coreProperties>
</file>