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وسم" sheetId="3" state="visible" r:id="rId3"/>
  </sheets>
  <definedNames>
    <definedName name="_xlnm.Print_Area" localSheetId="2">'الموسم'!$A$1:$J$36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;[Red]-#,##0.00"/>
    <numFmt numFmtId="165" formatCode="0.0%"/>
    <numFmt numFmtId="166" formatCode="#,##0;[Red]-#,##0"/>
    <numFmt numFmtId="167" formatCode="0.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pivotButton="0" quotePrefix="0" xfId="0"/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6" fontId="10" fillId="0" borderId="2" applyAlignment="1" pivotButton="0" quotePrefix="0" xfId="0">
      <alignment horizontal="center" vertical="center"/>
    </xf>
    <xf numFmtId="167" fontId="10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166" fontId="16" fillId="5" borderId="6" applyAlignment="1" pivotButton="0" quotePrefix="0" xfId="0">
      <alignment horizontal="center" vertical="center"/>
    </xf>
    <xf numFmtId="0" fontId="16" fillId="5" borderId="6" pivotButton="0" quotePrefix="0" xfId="0"/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صافي ربح كل شهر</a:t>
            </a:r>
          </a:p>
        </rich>
      </tx>
    </title>
    <plotArea>
      <lineChart>
        <grouping val="standard"/>
        <ser>
          <idx val="0"/>
          <order val="0"/>
          <tx>
            <strRef>
              <f>'الموسم'!H7</f>
            </strRef>
          </tx>
          <spPr>
            <a:ln xmlns:a="http://schemas.openxmlformats.org/drawingml/2006/main" w="28000">
              <a:solidFill>
                <a:srgbClr val="14213D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'الموسم'!$A$8:$A$13</f>
            </numRef>
          </cat>
          <val>
            <numRef>
              <f>'الموسم'!$H$8:$H$13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61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خطة موسم كشك الآيس كريم والعصائر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للمشروعات الموسمية الصيفية (آيس كريم، عصائر، مشروبات مثلجة) في المصايف والنوادي والمولات: لكل شهر أيام العمل والأكواب المتوقعة يوميًا، فيحسب المبيعات والتكلفة مع نسبة الهالك والمصروفات الثابتة وصافي ربح الشهر، والتراكمي بعد استرداد تكلفة التجهيز، والأكواب اليومية اللازمة للتعادل.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سعر الكوب وتكلفته ونسبة الهالك والذوبان، والإيجار والأجور والكهرباء الشهرية وتكلفة تجهيز الكشك، ثم الأكواب المتوقعة يوميًا لكل شهر.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الإقبال يتضاعف في يوليو وأغسطس؛ اتفق على الإيجار بنسبة من المبيعات إن أمكن لتقليل المخاطرة في الشهور الضعيفة. ثلاجة العرض والكهرباء المستقرة أساس تقليل الهالك.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showGridLines="0" rightToLeft="1"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1" customWidth="1" min="4" max="4"/>
    <col width="12" customWidth="1" min="5" max="5"/>
    <col width="12" customWidth="1" min="6" max="6"/>
    <col width="12" customWidth="1" min="7" max="7"/>
    <col width="12" customWidth="1" min="8" max="8"/>
    <col width="14" customWidth="1" min="9" max="9"/>
    <col width="12" customWidth="1" min="10" max="10"/>
  </cols>
  <sheetData>
    <row r="1" ht="30" customHeight="1">
      <c r="A1" s="15" t="inlineStr">
        <is>
          <t>موسم صيف 2027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سعر الكوب</t>
        </is>
      </c>
      <c r="B3" s="19" t="n">
        <v>35</v>
      </c>
      <c r="C3" s="18" t="inlineStr">
        <is>
          <t>تكلفة الكوب</t>
        </is>
      </c>
      <c r="D3" s="20" t="n"/>
      <c r="E3" s="19" t="n">
        <v>14</v>
      </c>
      <c r="G3" s="18" t="inlineStr">
        <is>
          <t>نسبة الهالك</t>
        </is>
      </c>
      <c r="H3" s="20" t="n"/>
      <c r="I3" s="21" t="n">
        <v>0.03</v>
      </c>
    </row>
    <row r="4">
      <c r="A4" s="18" t="inlineStr">
        <is>
          <t>الإيجار الشهري</t>
        </is>
      </c>
      <c r="B4" s="22" t="n">
        <v>8000</v>
      </c>
      <c r="C4" s="18" t="inlineStr">
        <is>
          <t>الأجور الشهرية</t>
        </is>
      </c>
      <c r="D4" s="20" t="n"/>
      <c r="E4" s="22" t="n">
        <v>9000</v>
      </c>
      <c r="G4" s="18" t="inlineStr">
        <is>
          <t>الكهرباء الشهرية</t>
        </is>
      </c>
      <c r="H4" s="20" t="n"/>
      <c r="I4" s="22" t="n">
        <v>3500</v>
      </c>
    </row>
    <row r="5">
      <c r="A5" s="18" t="inlineStr">
        <is>
          <t>تكلفة التجهيز</t>
        </is>
      </c>
      <c r="B5" s="22" t="n">
        <v>120000</v>
      </c>
    </row>
    <row r="7" ht="44" customHeight="1">
      <c r="A7" s="23" t="inlineStr">
        <is>
          <t>الشهر</t>
        </is>
      </c>
      <c r="B7" s="23" t="inlineStr">
        <is>
          <t>أيام العمل</t>
        </is>
      </c>
      <c r="C7" s="23" t="inlineStr">
        <is>
          <t>أكواب يوميًا</t>
        </is>
      </c>
      <c r="D7" s="23" t="inlineStr">
        <is>
          <t>أكواب الشهر</t>
        </is>
      </c>
      <c r="E7" s="23" t="inlineStr">
        <is>
          <t>المبيعات</t>
        </is>
      </c>
      <c r="F7" s="23" t="inlineStr">
        <is>
          <t>تكلفة البضاعة</t>
        </is>
      </c>
      <c r="G7" s="23" t="inlineStr">
        <is>
          <t>مصروفات ثابتة</t>
        </is>
      </c>
      <c r="H7" s="23" t="inlineStr">
        <is>
          <t>صافي الشهر</t>
        </is>
      </c>
      <c r="I7" s="23" t="inlineStr">
        <is>
          <t>التراكمي بعد التجهيز</t>
        </is>
      </c>
      <c r="J7" s="23" t="inlineStr">
        <is>
          <t>أكواب التعادل يوميًا</t>
        </is>
      </c>
    </row>
    <row r="8">
      <c r="A8" s="24" t="inlineStr">
        <is>
          <t>أبريل</t>
        </is>
      </c>
      <c r="B8" s="22" t="n">
        <v>30</v>
      </c>
      <c r="C8" s="22" t="n">
        <v>60</v>
      </c>
      <c r="D8" s="25">
        <f>IF(A8="","",N(B8)*N(C8))</f>
        <v/>
      </c>
      <c r="E8" s="25">
        <f>IF(A8="","",D8*$B$3)</f>
        <v/>
      </c>
      <c r="F8" s="25">
        <f>IF(A8="","",D8*$E$3*(1+$I$3))</f>
        <v/>
      </c>
      <c r="G8" s="25">
        <f>IF(A8="","",$B$4+$E$4+$I$4)</f>
        <v/>
      </c>
      <c r="H8" s="25">
        <f>IF(A8="","",E8-F8-G8)</f>
        <v/>
      </c>
      <c r="I8" s="25">
        <f>IF(A8="","",SUM($H$8:H8)-$B$5)</f>
        <v/>
      </c>
      <c r="J8" s="26">
        <f>IF(OR(A8="",N(B8)=0),"",G8/(N(B8)*($B$3-$E$3*(1+$I$3))))</f>
        <v/>
      </c>
    </row>
    <row r="9">
      <c r="A9" s="24" t="inlineStr">
        <is>
          <t>مايو</t>
        </is>
      </c>
      <c r="B9" s="22" t="n">
        <v>31</v>
      </c>
      <c r="C9" s="22" t="n">
        <v>90</v>
      </c>
      <c r="D9" s="25">
        <f>IF(A9="","",N(B9)*N(C9))</f>
        <v/>
      </c>
      <c r="E9" s="25">
        <f>IF(A9="","",D9*$B$3)</f>
        <v/>
      </c>
      <c r="F9" s="25">
        <f>IF(A9="","",D9*$E$3*(1+$I$3))</f>
        <v/>
      </c>
      <c r="G9" s="25">
        <f>IF(A9="","",$B$4+$E$4+$I$4)</f>
        <v/>
      </c>
      <c r="H9" s="25">
        <f>IF(A9="","",E9-F9-G9)</f>
        <v/>
      </c>
      <c r="I9" s="25">
        <f>IF(A9="","",SUM($H$8:H9)-$B$5)</f>
        <v/>
      </c>
      <c r="J9" s="26">
        <f>IF(OR(A9="",N(B9)=0),"",G9/(N(B9)*($B$3-$E$3*(1+$I$3))))</f>
        <v/>
      </c>
    </row>
    <row r="10">
      <c r="A10" s="24" t="inlineStr">
        <is>
          <t>يونيو</t>
        </is>
      </c>
      <c r="B10" s="22" t="n">
        <v>30</v>
      </c>
      <c r="C10" s="22" t="n">
        <v>140</v>
      </c>
      <c r="D10" s="25">
        <f>IF(A10="","",N(B10)*N(C10))</f>
        <v/>
      </c>
      <c r="E10" s="25">
        <f>IF(A10="","",D10*$B$3)</f>
        <v/>
      </c>
      <c r="F10" s="25">
        <f>IF(A10="","",D10*$E$3*(1+$I$3))</f>
        <v/>
      </c>
      <c r="G10" s="25">
        <f>IF(A10="","",$B$4+$E$4+$I$4)</f>
        <v/>
      </c>
      <c r="H10" s="25">
        <f>IF(A10="","",E10-F10-G10)</f>
        <v/>
      </c>
      <c r="I10" s="25">
        <f>IF(A10="","",SUM($H$8:H10)-$B$5)</f>
        <v/>
      </c>
      <c r="J10" s="26">
        <f>IF(OR(A10="",N(B10)=0),"",G10/(N(B10)*($B$3-$E$3*(1+$I$3))))</f>
        <v/>
      </c>
    </row>
    <row r="11">
      <c r="A11" s="24" t="inlineStr">
        <is>
          <t>يوليو</t>
        </is>
      </c>
      <c r="B11" s="22" t="n">
        <v>31</v>
      </c>
      <c r="C11" s="22" t="n">
        <v>180</v>
      </c>
      <c r="D11" s="25">
        <f>IF(A11="","",N(B11)*N(C11))</f>
        <v/>
      </c>
      <c r="E11" s="25">
        <f>IF(A11="","",D11*$B$3)</f>
        <v/>
      </c>
      <c r="F11" s="25">
        <f>IF(A11="","",D11*$E$3*(1+$I$3))</f>
        <v/>
      </c>
      <c r="G11" s="25">
        <f>IF(A11="","",$B$4+$E$4+$I$4)</f>
        <v/>
      </c>
      <c r="H11" s="25">
        <f>IF(A11="","",E11-F11-G11)</f>
        <v/>
      </c>
      <c r="I11" s="25">
        <f>IF(A11="","",SUM($H$8:H11)-$B$5)</f>
        <v/>
      </c>
      <c r="J11" s="26">
        <f>IF(OR(A11="",N(B11)=0),"",G11/(N(B11)*($B$3-$E$3*(1+$I$3))))</f>
        <v/>
      </c>
    </row>
    <row r="12">
      <c r="A12" s="24" t="inlineStr">
        <is>
          <t>أغسطس</t>
        </is>
      </c>
      <c r="B12" s="22" t="n">
        <v>31</v>
      </c>
      <c r="C12" s="22" t="n">
        <v>170</v>
      </c>
      <c r="D12" s="25">
        <f>IF(A12="","",N(B12)*N(C12))</f>
        <v/>
      </c>
      <c r="E12" s="25">
        <f>IF(A12="","",D12*$B$3)</f>
        <v/>
      </c>
      <c r="F12" s="25">
        <f>IF(A12="","",D12*$E$3*(1+$I$3))</f>
        <v/>
      </c>
      <c r="G12" s="25">
        <f>IF(A12="","",$B$4+$E$4+$I$4)</f>
        <v/>
      </c>
      <c r="H12" s="25">
        <f>IF(A12="","",E12-F12-G12)</f>
        <v/>
      </c>
      <c r="I12" s="25">
        <f>IF(A12="","",SUM($H$8:H12)-$B$5)</f>
        <v/>
      </c>
      <c r="J12" s="26">
        <f>IF(OR(A12="",N(B12)=0),"",G12/(N(B12)*($B$3-$E$3*(1+$I$3))))</f>
        <v/>
      </c>
    </row>
    <row r="13">
      <c r="A13" s="24" t="inlineStr">
        <is>
          <t>سبتمبر</t>
        </is>
      </c>
      <c r="B13" s="22" t="n">
        <v>30</v>
      </c>
      <c r="C13" s="22" t="n">
        <v>90</v>
      </c>
      <c r="D13" s="25">
        <f>IF(A13="","",N(B13)*N(C13))</f>
        <v/>
      </c>
      <c r="E13" s="25">
        <f>IF(A13="","",D13*$B$3)</f>
        <v/>
      </c>
      <c r="F13" s="25">
        <f>IF(A13="","",D13*$E$3*(1+$I$3))</f>
        <v/>
      </c>
      <c r="G13" s="25">
        <f>IF(A13="","",$B$4+$E$4+$I$4)</f>
        <v/>
      </c>
      <c r="H13" s="25">
        <f>IF(A13="","",E13-F13-G13)</f>
        <v/>
      </c>
      <c r="I13" s="25">
        <f>IF(A13="","",SUM($H$8:H13)-$B$5)</f>
        <v/>
      </c>
      <c r="J13" s="26">
        <f>IF(OR(A13="",N(B13)=0),"",G13/(N(B13)*($B$3-$E$3*(1+$I$3))))</f>
        <v/>
      </c>
    </row>
    <row r="14">
      <c r="A14" s="24" t="n"/>
      <c r="B14" s="22" t="n"/>
      <c r="C14" s="22" t="n"/>
      <c r="D14" s="25">
        <f>IF(A14="","",N(B14)*N(C14))</f>
        <v/>
      </c>
      <c r="E14" s="25">
        <f>IF(A14="","",D14*$B$3)</f>
        <v/>
      </c>
      <c r="F14" s="25">
        <f>IF(A14="","",D14*$E$3*(1+$I$3))</f>
        <v/>
      </c>
      <c r="G14" s="25">
        <f>IF(A14="","",$B$4+$E$4+$I$4)</f>
        <v/>
      </c>
      <c r="H14" s="25">
        <f>IF(A14="","",E14-F14-G14)</f>
        <v/>
      </c>
      <c r="I14" s="25">
        <f>IF(A14="","",SUM($H$8:H14)-$B$5)</f>
        <v/>
      </c>
      <c r="J14" s="26">
        <f>IF(OR(A14="",N(B14)=0),"",G14/(N(B14)*($B$3-$E$3*(1+$I$3))))</f>
        <v/>
      </c>
    </row>
    <row r="15">
      <c r="A15" s="24" t="n"/>
      <c r="B15" s="22" t="n"/>
      <c r="C15" s="22" t="n"/>
      <c r="D15" s="25">
        <f>IF(A15="","",N(B15)*N(C15))</f>
        <v/>
      </c>
      <c r="E15" s="25">
        <f>IF(A15="","",D15*$B$3)</f>
        <v/>
      </c>
      <c r="F15" s="25">
        <f>IF(A15="","",D15*$E$3*(1+$I$3))</f>
        <v/>
      </c>
      <c r="G15" s="25">
        <f>IF(A15="","",$B$4+$E$4+$I$4)</f>
        <v/>
      </c>
      <c r="H15" s="25">
        <f>IF(A15="","",E15-F15-G15)</f>
        <v/>
      </c>
      <c r="I15" s="25">
        <f>IF(A15="","",SUM($H$8:H15)-$B$5)</f>
        <v/>
      </c>
      <c r="J15" s="26">
        <f>IF(OR(A15="",N(B15)=0),"",G15/(N(B15)*($B$3-$E$3*(1+$I$3))))</f>
        <v/>
      </c>
    </row>
    <row r="16">
      <c r="A16" s="24" t="n"/>
      <c r="B16" s="22" t="n"/>
      <c r="C16" s="22" t="n"/>
      <c r="D16" s="25">
        <f>IF(A16="","",N(B16)*N(C16))</f>
        <v/>
      </c>
      <c r="E16" s="25">
        <f>IF(A16="","",D16*$B$3)</f>
        <v/>
      </c>
      <c r="F16" s="25">
        <f>IF(A16="","",D16*$E$3*(1+$I$3))</f>
        <v/>
      </c>
      <c r="G16" s="25">
        <f>IF(A16="","",$B$4+$E$4+$I$4)</f>
        <v/>
      </c>
      <c r="H16" s="25">
        <f>IF(A16="","",E16-F16-G16)</f>
        <v/>
      </c>
      <c r="I16" s="25">
        <f>IF(A16="","",SUM($H$8:H16)-$B$5)</f>
        <v/>
      </c>
      <c r="J16" s="26">
        <f>IF(OR(A16="",N(B16)=0),"",G16/(N(B16)*($B$3-$E$3*(1+$I$3))))</f>
        <v/>
      </c>
    </row>
    <row r="17">
      <c r="A17" s="24" t="n"/>
      <c r="B17" s="22" t="n"/>
      <c r="C17" s="22" t="n"/>
      <c r="D17" s="25">
        <f>IF(A17="","",N(B17)*N(C17))</f>
        <v/>
      </c>
      <c r="E17" s="25">
        <f>IF(A17="","",D17*$B$3)</f>
        <v/>
      </c>
      <c r="F17" s="25">
        <f>IF(A17="","",D17*$E$3*(1+$I$3))</f>
        <v/>
      </c>
      <c r="G17" s="25">
        <f>IF(A17="","",$B$4+$E$4+$I$4)</f>
        <v/>
      </c>
      <c r="H17" s="25">
        <f>IF(A17="","",E17-F17-G17)</f>
        <v/>
      </c>
      <c r="I17" s="25">
        <f>IF(A17="","",SUM($H$8:H17)-$B$5)</f>
        <v/>
      </c>
      <c r="J17" s="26">
        <f>IF(OR(A17="",N(B17)=0),"",G17/(N(B17)*($B$3-$E$3*(1+$I$3))))</f>
        <v/>
      </c>
    </row>
    <row r="18">
      <c r="A18" s="24" t="n"/>
      <c r="B18" s="22" t="n"/>
      <c r="C18" s="22" t="n"/>
      <c r="D18" s="25">
        <f>IF(A18="","",N(B18)*N(C18))</f>
        <v/>
      </c>
      <c r="E18" s="25">
        <f>IF(A18="","",D18*$B$3)</f>
        <v/>
      </c>
      <c r="F18" s="25">
        <f>IF(A18="","",D18*$E$3*(1+$I$3))</f>
        <v/>
      </c>
      <c r="G18" s="25">
        <f>IF(A18="","",$B$4+$E$4+$I$4)</f>
        <v/>
      </c>
      <c r="H18" s="25">
        <f>IF(A18="","",E18-F18-G18)</f>
        <v/>
      </c>
      <c r="I18" s="25">
        <f>IF(A18="","",SUM($H$8:H18)-$B$5)</f>
        <v/>
      </c>
      <c r="J18" s="26">
        <f>IF(OR(A18="",N(B18)=0),"",G18/(N(B18)*($B$3-$E$3*(1+$I$3))))</f>
        <v/>
      </c>
    </row>
    <row r="19">
      <c r="A19" s="24" t="n"/>
      <c r="B19" s="22" t="n"/>
      <c r="C19" s="22" t="n"/>
      <c r="D19" s="25">
        <f>IF(A19="","",N(B19)*N(C19))</f>
        <v/>
      </c>
      <c r="E19" s="25">
        <f>IF(A19="","",D19*$B$3)</f>
        <v/>
      </c>
      <c r="F19" s="25">
        <f>IF(A19="","",D19*$E$3*(1+$I$3))</f>
        <v/>
      </c>
      <c r="G19" s="25">
        <f>IF(A19="","",$B$4+$E$4+$I$4)</f>
        <v/>
      </c>
      <c r="H19" s="25">
        <f>IF(A19="","",E19-F19-G19)</f>
        <v/>
      </c>
      <c r="I19" s="25">
        <f>IF(A19="","",SUM($H$8:H19)-$B$5)</f>
        <v/>
      </c>
      <c r="J19" s="26">
        <f>IF(OR(A19="",N(B19)=0),"",G19/(N(B19)*($B$3-$E$3*(1+$I$3))))</f>
        <v/>
      </c>
    </row>
    <row r="20">
      <c r="A20" s="27" t="inlineStr">
        <is>
          <t>الموسم</t>
        </is>
      </c>
      <c r="B20" s="28">
        <f>SUM(B8:B19)</f>
        <v/>
      </c>
      <c r="C20" s="29" t="n"/>
      <c r="D20" s="28">
        <f>SUM(D8:D19)</f>
        <v/>
      </c>
      <c r="E20" s="28">
        <f>SUM(E8:E19)</f>
        <v/>
      </c>
      <c r="F20" s="28">
        <f>SUM(F8:F19)</f>
        <v/>
      </c>
      <c r="G20" s="28">
        <f>SUM(G8:G19)</f>
        <v/>
      </c>
      <c r="H20" s="28">
        <f>SUM(H8:H19)</f>
        <v/>
      </c>
      <c r="I20" s="28">
        <f>H20-B5</f>
        <v/>
      </c>
      <c r="J20" s="29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6">
    <mergeCell ref="G4:H4"/>
    <mergeCell ref="A1:J1"/>
    <mergeCell ref="A2:J2"/>
    <mergeCell ref="C3:D3"/>
    <mergeCell ref="G3:H3"/>
    <mergeCell ref="C4:D4"/>
  </mergeCells>
  <conditionalFormatting sqref="H8:I19">
    <cfRule type="cellIs" priority="1" operator="lessThan" dxfId="0">
      <formula>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2026-10-30T04:19:39Z</dcterms:created>
  <dcterms:modified xmlns:dcterms="http://purl.org/dc/terms/" xmlns:xsi="http://www.w3.org/2001/XMLSchema-instance" xsi:type="dcterms:W3CDTF">2026-10-30T04:19:39Z</dcterms:modified>
</cp:coreProperties>
</file>