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2" autoFilterDateGrouping="1"/>
  </bookViews>
  <sheets>
    <sheet xmlns:r="http://schemas.openxmlformats.org/officeDocument/2006/relationships" name="عن المجلة" sheetId="1" state="visible" r:id="rId1"/>
    <sheet xmlns:r="http://schemas.openxmlformats.org/officeDocument/2006/relationships" name="تعليمات" sheetId="2" state="visible" r:id="rId2"/>
    <sheet xmlns:r="http://schemas.openxmlformats.org/officeDocument/2006/relationships" name="الأنواع" sheetId="3" state="visible" r:id="rId3"/>
    <sheet xmlns:r="http://schemas.openxmlformats.org/officeDocument/2006/relationships" name="العملاء" sheetId="4" state="visible" r:id="rId4"/>
  </sheets>
  <definedNames>
    <definedName name="_xlnm.Print_Area" localSheetId="3">'العملاء'!$A$1:$K$109</definedName>
  </definedNames>
  <calcPr calcId="124519" fullCalcOnLoad="1"/>
</workbook>
</file>

<file path=xl/styles.xml><?xml version="1.0" encoding="utf-8"?>
<styleSheet xmlns="http://schemas.openxmlformats.org/spreadsheetml/2006/main">
  <numFmts count="4">
    <numFmt numFmtId="164" formatCode="#,##0;[Red]-#,##0"/>
    <numFmt numFmtId="165" formatCode="dd/mm/yyyy"/>
    <numFmt numFmtId="166" formatCode="0.0"/>
    <numFmt numFmtId="167" formatCode="0.0%"/>
  </numFmts>
  <fonts count="17">
    <font>
      <name val="Calibri"/>
      <family val="2"/>
      <color theme="1"/>
      <sz val="11"/>
      <scheme val="minor"/>
    </font>
    <font>
      <name val="Arial"/>
      <b val="1"/>
      <color rgb="00FFFFFF"/>
      <sz val="24"/>
    </font>
    <font>
      <name val="Arial"/>
      <b val="1"/>
      <color rgb="00B08D57"/>
      <sz val="14"/>
    </font>
    <font>
      <name val="Arial"/>
      <b val="1"/>
      <color rgb="0014213D"/>
      <sz val="14"/>
    </font>
    <font>
      <name val="Arial"/>
      <color rgb="00000000"/>
      <sz val="12"/>
    </font>
    <font>
      <name val="Arial"/>
      <color rgb="000563C1"/>
      <sz val="12"/>
    </font>
    <font>
      <name val="Arial"/>
      <i val="1"/>
      <color rgb="00595959"/>
      <sz val="11"/>
    </font>
    <font>
      <name val="Arial"/>
      <b val="1"/>
      <color rgb="00FFFFFF"/>
      <sz val="18"/>
    </font>
    <font>
      <name val="Arial"/>
      <b val="1"/>
      <color rgb="0014213D"/>
      <sz val="13"/>
    </font>
    <font>
      <name val="Arial"/>
      <b val="1"/>
      <color rgb="00B08D57"/>
      <sz val="11"/>
    </font>
    <font>
      <name val="Arial"/>
      <color rgb="00000000"/>
      <sz val="11"/>
    </font>
    <font>
      <name val="Arial"/>
      <i val="1"/>
      <color rgb="00595959"/>
      <sz val="10"/>
    </font>
    <font>
      <name val="Arial"/>
      <color rgb="000563C1"/>
      <sz val="10"/>
    </font>
    <font>
      <name val="Arial"/>
      <b val="1"/>
      <color rgb="0014213D"/>
      <sz val="16"/>
    </font>
    <font>
      <name val="Arial"/>
      <b val="1"/>
      <color rgb="00FFFFFF"/>
      <sz val="11"/>
    </font>
    <font>
      <name val="Arial"/>
      <b val="1"/>
      <color rgb="00000000"/>
      <sz val="11"/>
    </font>
    <font>
      <name val="Arial"/>
      <b val="1"/>
      <color rgb="0014213D"/>
      <sz val="11"/>
    </font>
  </fonts>
  <fills count="6">
    <fill>
      <patternFill/>
    </fill>
    <fill>
      <patternFill patternType="gray125"/>
    </fill>
    <fill>
      <patternFill patternType="solid">
        <fgColor rgb="0014213D"/>
      </patternFill>
    </fill>
    <fill>
      <patternFill patternType="solid">
        <fgColor rgb="00B08D57"/>
      </patternFill>
    </fill>
    <fill>
      <patternFill patternType="solid">
        <fgColor rgb="00FFF2CC"/>
      </patternFill>
    </fill>
    <fill>
      <patternFill patternType="solid">
        <fgColor rgb="00F3F4F7"/>
      </patternFill>
    </fill>
  </fills>
  <borders count="7">
    <border>
      <left/>
      <right/>
      <top/>
      <bottom/>
      <diagonal/>
    </border>
    <border>
      <bottom style="medium">
        <color rgb="00B08D57"/>
      </bottom>
    </border>
    <border>
      <left style="thin">
        <color rgb="00C9CDD4"/>
      </left>
      <right style="thin">
        <color rgb="00C9CDD4"/>
      </right>
      <top style="thin">
        <color rgb="00C9CDD4"/>
      </top>
      <bottom style="thin">
        <color rgb="00C9CDD4"/>
      </bottom>
    </border>
    <border>
      <left/>
      <right/>
      <top style="thin">
        <color rgb="00C9CDD4"/>
      </top>
      <bottom/>
      <diagonal/>
    </border>
    <border>
      <left/>
      <right style="thin">
        <color rgb="00C9CDD4"/>
      </right>
      <top style="thin">
        <color rgb="00C9CDD4"/>
      </top>
      <bottom/>
      <diagonal/>
    </border>
    <border>
      <left/>
      <right style="thin">
        <color rgb="00C9CDD4"/>
      </right>
      <top style="thin">
        <color rgb="00C9CDD4"/>
      </top>
      <bottom style="thin">
        <color rgb="00C9CDD4"/>
      </bottom>
      <diagonal/>
    </border>
    <border>
      <left style="thin">
        <color rgb="00C9CDD4"/>
      </left>
      <right style="thin">
        <color rgb="00C9CDD4"/>
      </right>
      <top style="medium">
        <color rgb="00B08D57"/>
      </top>
      <bottom style="thin">
        <color rgb="00C9CDD4"/>
      </bottom>
    </border>
  </borders>
  <cellStyleXfs count="1">
    <xf numFmtId="0" fontId="0" fillId="0" borderId="0"/>
  </cellStyleXfs>
  <cellXfs count="34">
    <xf numFmtId="0" fontId="0" fillId="0" borderId="0" pivotButton="0" quotePrefix="0" xfId="0"/>
    <xf numFmtId="0" fontId="1" fillId="2" borderId="0" applyAlignment="1" pivotButton="0" quotePrefix="0" xfId="0">
      <alignment horizontal="center" vertical="center" wrapText="1"/>
    </xf>
    <xf numFmtId="0" fontId="2" fillId="0" borderId="0" applyAlignment="1" pivotButton="0" quotePrefix="0" xfId="0">
      <alignment horizontal="center" vertical="center" wrapText="1"/>
    </xf>
    <xf numFmtId="0" fontId="0" fillId="0" borderId="0" applyAlignment="1" pivotButton="0" quotePrefix="0" xfId="0">
      <alignment horizontal="right" vertical="center" wrapText="1"/>
    </xf>
    <xf numFmtId="0" fontId="3" fillId="0" borderId="0" applyAlignment="1" pivotButton="0" quotePrefix="0" xfId="0">
      <alignment horizontal="right" vertical="center" wrapText="1"/>
    </xf>
    <xf numFmtId="0" fontId="4" fillId="0" borderId="0" applyAlignment="1" pivotButton="0" quotePrefix="0" xfId="0">
      <alignment horizontal="right" vertical="center" wrapText="1"/>
    </xf>
    <xf numFmtId="0" fontId="5" fillId="0" borderId="0" applyAlignment="1" pivotButton="0" quotePrefix="0" xfId="0">
      <alignment horizontal="right" vertical="center" wrapText="1"/>
    </xf>
    <xf numFmtId="0" fontId="6" fillId="0" borderId="0" applyAlignment="1" pivotButton="0" quotePrefix="0" xfId="0">
      <alignment horizontal="right" vertical="center" wrapText="1"/>
    </xf>
    <xf numFmtId="0" fontId="7" fillId="2" borderId="0" applyAlignment="1" pivotButton="0" quotePrefix="0" xfId="0">
      <alignment horizontal="center" vertical="center"/>
    </xf>
    <xf numFmtId="0" fontId="0" fillId="3" borderId="0" pivotButton="0" quotePrefix="0" xfId="0"/>
    <xf numFmtId="0" fontId="8" fillId="0" borderId="0" pivotButton="0" quotePrefix="0" xfId="0"/>
    <xf numFmtId="0" fontId="9" fillId="0" borderId="0" pivotButton="0" quotePrefix="0" xfId="0"/>
    <xf numFmtId="0" fontId="10" fillId="0" borderId="0" applyAlignment="1" pivotButton="0" quotePrefix="0" xfId="0">
      <alignment horizontal="right" vertical="top" wrapText="1"/>
    </xf>
    <xf numFmtId="0" fontId="11" fillId="0" borderId="0" applyAlignment="1" pivotButton="0" quotePrefix="0" xfId="0">
      <alignment wrapText="1"/>
    </xf>
    <xf numFmtId="0" fontId="12" fillId="0" borderId="0" pivotButton="0" quotePrefix="0" xfId="0"/>
    <xf numFmtId="0" fontId="13" fillId="0" borderId="1" applyAlignment="1" pivotButton="0" quotePrefix="0" xfId="0">
      <alignment horizontal="center" vertical="center"/>
    </xf>
    <xf numFmtId="0" fontId="0" fillId="0" borderId="1" pivotButton="0" quotePrefix="0" xfId="0"/>
    <xf numFmtId="0" fontId="11" fillId="0" borderId="0" applyAlignment="1" pivotButton="0" quotePrefix="0" xfId="0">
      <alignment horizontal="right" vertical="center" wrapText="1"/>
    </xf>
    <xf numFmtId="0" fontId="14" fillId="2" borderId="2" applyAlignment="1" pivotButton="0" quotePrefix="0" xfId="0">
      <alignment horizontal="center" vertical="center" wrapText="1"/>
    </xf>
    <xf numFmtId="0" fontId="10" fillId="4" borderId="2" applyAlignment="1" applyProtection="1" pivotButton="0" quotePrefix="0" xfId="0">
      <alignment horizontal="right" vertical="center"/>
      <protection locked="0" hidden="0"/>
    </xf>
    <xf numFmtId="164" fontId="10" fillId="4" borderId="2" applyAlignment="1" applyProtection="1" pivotButton="0" quotePrefix="0" xfId="0">
      <alignment horizontal="center" vertical="center"/>
      <protection locked="0" hidden="0"/>
    </xf>
    <xf numFmtId="0" fontId="15" fillId="0" borderId="2" applyAlignment="1" pivotButton="0" quotePrefix="0" xfId="0">
      <alignment horizontal="right" vertical="center" wrapText="1"/>
    </xf>
    <xf numFmtId="0" fontId="0" fillId="0" borderId="5" pivotButton="0" quotePrefix="0" xfId="0"/>
    <xf numFmtId="0" fontId="10" fillId="4" borderId="2" applyAlignment="1" applyProtection="1" pivotButton="0" quotePrefix="0" xfId="0">
      <alignment horizontal="center" vertical="center"/>
      <protection locked="0" hidden="0"/>
    </xf>
    <xf numFmtId="165" fontId="10" fillId="4" borderId="2" applyAlignment="1" applyProtection="1" pivotButton="0" quotePrefix="0" xfId="0">
      <alignment horizontal="center" vertical="center"/>
      <protection locked="0" hidden="0"/>
    </xf>
    <xf numFmtId="164" fontId="10" fillId="0" borderId="2" applyAlignment="1" pivotButton="0" quotePrefix="0" xfId="0">
      <alignment horizontal="center" vertical="center"/>
    </xf>
    <xf numFmtId="166" fontId="10" fillId="0" borderId="2" applyAlignment="1" pivotButton="0" quotePrefix="0" xfId="0">
      <alignment horizontal="center" vertical="center"/>
    </xf>
    <xf numFmtId="165" fontId="10" fillId="0" borderId="2" applyAlignment="1" pivotButton="0" quotePrefix="0" xfId="0">
      <alignment horizontal="center" vertical="center"/>
    </xf>
    <xf numFmtId="0" fontId="10" fillId="0" borderId="2" applyAlignment="1" pivotButton="0" quotePrefix="0" xfId="0">
      <alignment horizontal="center" vertical="center"/>
    </xf>
    <xf numFmtId="0" fontId="16" fillId="5" borderId="6" pivotButton="0" quotePrefix="0" xfId="0"/>
    <xf numFmtId="0" fontId="16" fillId="5" borderId="6" applyAlignment="1" pivotButton="0" quotePrefix="0" xfId="0">
      <alignment horizontal="right" vertical="center" wrapText="1"/>
    </xf>
    <xf numFmtId="164" fontId="16" fillId="5" borderId="6" applyAlignment="1" pivotButton="0" quotePrefix="0" xfId="0">
      <alignment horizontal="center" vertical="center"/>
    </xf>
    <xf numFmtId="167" fontId="14" fillId="3" borderId="2" applyAlignment="1" pivotButton="0" quotePrefix="0" xfId="0">
      <alignment horizontal="center" vertical="center"/>
    </xf>
    <xf numFmtId="0" fontId="10" fillId="0" borderId="2" applyAlignment="1" pivotButton="0" quotePrefix="0" xfId="0">
      <alignment horizontal="right" vertical="center" wrapText="1"/>
    </xf>
  </cellXfs>
  <cellStyles count="1">
    <cellStyle name="Normal" xfId="0" builtinId="0" hidden="0"/>
  </cellStyles>
  <dxfs count="1">
    <dxf>
      <font>
        <name val="Arial"/>
        <b val="1"/>
        <color rgb="009C0006"/>
      </font>
      <fill>
        <patternFill patternType="solid">
          <fgColor rgb="00F8D7D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aam-web.com" TargetMode="External" Id="rId1"/></Relationships>
</file>

<file path=xl/worksheets/sheet1.xml><?xml version="1.0" encoding="utf-8"?>
<worksheet xmlns="http://schemas.openxmlformats.org/spreadsheetml/2006/main">
  <sheetPr>
    <outlinePr summaryBelow="1" summaryRight="1"/>
    <pageSetUpPr/>
  </sheetPr>
  <dimension ref="A1:A12"/>
  <sheetViews>
    <sheetView showGridLines="0" rightToLeft="1" workbookViewId="0">
      <selection activeCell="A1" sqref="A1"/>
    </sheetView>
  </sheetViews>
  <sheetFormatPr baseColWidth="8" defaultRowHeight="15"/>
  <cols>
    <col width="100" customWidth="1" min="1" max="1"/>
  </cols>
  <sheetData>
    <row r="1" ht="40" customHeight="1">
      <c r="A1" s="1" t="inlineStr">
        <is>
          <t>مجلة المحاسب العربي</t>
        </is>
      </c>
    </row>
    <row r="2" ht="22" customHeight="1">
      <c r="A2" s="2" t="inlineStr">
        <is>
          <t>www.aam-web.com</t>
        </is>
      </c>
    </row>
    <row r="3" ht="8" customHeight="1">
      <c r="A3" s="3" t="n"/>
    </row>
    <row r="4" ht="22" customHeight="1">
      <c r="A4" s="4" t="inlineStr">
        <is>
          <t>من نحن</t>
        </is>
      </c>
    </row>
    <row r="5" ht="36" customHeight="1">
      <c r="A5" s="5" t="inlineStr">
        <is>
          <t>مجلة المحاسب العربي موقع عربي متخصص في المحاسبة والمالية، يقدّم للمحاسبين وأصحاب الأعمال مقالات وشروحًا للمعايير، وقوالب إكسيل وأدوات مالية مجانية.</t>
        </is>
      </c>
    </row>
    <row r="6" ht="8" customHeight="1">
      <c r="A6" s="3" t="n"/>
    </row>
    <row r="7" ht="22" customHeight="1">
      <c r="A7" s="4" t="inlineStr">
        <is>
          <t>ماذا تجد على الموقع</t>
        </is>
      </c>
    </row>
    <row r="8" ht="20" customHeight="1">
      <c r="A8" s="6" t="inlineStr">
        <is>
          <t>•  قوالب إكسيل جاهزة للتحميل المجاني: https://www.aam-web.com/templates</t>
        </is>
      </c>
    </row>
    <row r="9" ht="20" customHeight="1">
      <c r="A9" s="6" t="inlineStr">
        <is>
          <t>•  أدوات مالية مجانية: الزكاة، ضريبة القيمة المضافة، الإهلاك، القروض: https://www.aam-web.com/tools</t>
        </is>
      </c>
    </row>
    <row r="10" ht="20" customHeight="1">
      <c r="A10" s="5" t="inlineStr">
        <is>
          <t>•  شروح المعايير الدولية والمصرية ومقالات المحاسبة العملية</t>
        </is>
      </c>
    </row>
    <row r="11" ht="8" customHeight="1">
      <c r="A11" s="3" t="n"/>
    </row>
    <row r="12" ht="20" customHeight="1">
      <c r="A12" s="7" t="inlineStr">
        <is>
          <t>هذا القالب مجاني للاستخدام في عملك. نرجو عدم إعادة بيعه أو نشره باسم آخر.</t>
        </is>
      </c>
    </row>
  </sheetData>
  <sheetProtection selectLockedCells="0" selectUnlockedCells="0" sheet="1" objects="0" insertRows="1" insertHyperlinks="1" autoFilter="1" scenarios="0" formatColumns="1" deleteColumns="1" insertColumns="1" pivotTables="1" deleteRows="1" formatCells="1" formatRows="1" sort="1"/>
  <hyperlinks>
    <hyperlink xmlns:r="http://schemas.openxmlformats.org/officeDocument/2006/relationships" ref="A2"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3"/>
  <sheetViews>
    <sheetView showGridLines="0" rightToLeft="1" workbookViewId="0">
      <selection activeCell="A1" sqref="A1"/>
    </sheetView>
  </sheetViews>
  <sheetFormatPr baseColWidth="8" defaultRowHeight="15"/>
  <cols>
    <col width="4" customWidth="1" min="1" max="1"/>
    <col width="96" customWidth="1" min="2" max="2"/>
  </cols>
  <sheetData>
    <row r="1" ht="34" customHeight="1">
      <c r="A1" s="8" t="inlineStr">
        <is>
          <t>عقود صيانة فلاتر المياه والإيراد المتكرر</t>
        </is>
      </c>
    </row>
    <row r="2" ht="4" customHeight="1">
      <c r="A2" s="9" t="n"/>
    </row>
    <row r="4" ht="22" customHeight="1">
      <c r="B4" s="10" t="inlineStr">
        <is>
          <t>فكرة القالب</t>
        </is>
      </c>
    </row>
    <row r="5" ht="50" customHeight="1">
      <c r="A5" s="11" t="inlineStr">
        <is>
          <t>•</t>
        </is>
      </c>
      <c r="B5" s="12" t="inlineStr">
        <is>
          <t>لشركات ومحلات فلاتر المياه: أنواع الفلاتر بتكلفة الشمعات لكل تغيير ومدة التغيير ورسم عقد الصيانة السنوي، ثم سجل العملاء يحسب لكل عقد الإيراد السنوي وعدد الزيارات وتكلفتها والربح وموعد الزيارة القادمة وحالة الاستحقاق، مع إجمالي الإيراد المتكرر والهامش.</t>
        </is>
      </c>
    </row>
    <row r="6" ht="22" customHeight="1">
      <c r="B6" s="10" t="inlineStr">
        <is>
          <t>خطوات الاستخدام</t>
        </is>
      </c>
    </row>
    <row r="7" ht="18" customHeight="1">
      <c r="A7" s="11" t="inlineStr">
        <is>
          <t>•</t>
        </is>
      </c>
      <c r="B7" s="12" t="inlineStr">
        <is>
          <t>في ورقة «الأنواع» اكتب لكل نوع تكلفة الشمعات وكل كم شهر تُغير ورسم العقد السنوي.</t>
        </is>
      </c>
    </row>
    <row r="8" ht="34" customHeight="1">
      <c r="A8" s="11" t="inlineStr">
        <is>
          <t>•</t>
        </is>
      </c>
      <c r="B8" s="12" t="inlineStr">
        <is>
          <t>في ورقة «العملاء» سجّل العميل والمنطقة ونوع الفلتر وتاريخ آخر صيانة وعدد الأجهزة، واكتب تكلفة الزيارة الواحدة أعلى الورقة.</t>
        </is>
      </c>
    </row>
    <row r="9" ht="22" customHeight="1">
      <c r="B9" s="10" t="inlineStr">
        <is>
          <t>ملاحظات</t>
        </is>
      </c>
    </row>
    <row r="10" ht="34" customHeight="1">
      <c r="A10" s="11" t="inlineStr">
        <is>
          <t>•</t>
        </is>
      </c>
      <c r="B10" s="12" t="inlineStr">
        <is>
          <t>الزيارة المستحقة خلال أسبوع تظهر باللون الأحمر. رتّب الزيارات حسب المنطقة لتقليل تكلفة الانتقال. عقود الصيانة إيراد متكرر يرفع قيمة المحل عند البيع أو التوسع.</t>
        </is>
      </c>
    </row>
    <row r="12" ht="30" customHeight="1">
      <c r="B12" s="13" t="inlineStr">
        <is>
          <t>الخلايا الصفراء للإدخال، وباقي الخلايا معادلات محمية حتى لا تُمسح بالخطأ. لإلغاء الحماية: مراجعة ← إلغاء حماية الورقة (بدون كلمة مرور).</t>
        </is>
      </c>
    </row>
    <row r="13">
      <c r="B13" s="14" t="inlineStr">
        <is>
          <t>قوالب أخرى مجانية: https://www.aam-web.com/templates</t>
        </is>
      </c>
    </row>
  </sheetData>
  <sheetProtection selectLockedCells="0" selectUnlockedCells="0" sheet="1" objects="0" insertRows="1" insertHyperlinks="1" autoFilter="1" scenarios="0" formatColumns="1" deleteColumns="1" insertColumns="1" pivotTables="1" deleteRows="1" formatCells="1" formatRows="1" sort="1"/>
  <mergeCells count="2">
    <mergeCell ref="A2:B2"/>
    <mergeCell ref="A1:B1"/>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12"/>
  <sheetViews>
    <sheetView showGridLines="0" rightToLeft="1" workbookViewId="0">
      <selection activeCell="A1" sqref="A1"/>
    </sheetView>
  </sheetViews>
  <sheetFormatPr baseColWidth="8" defaultRowHeight="15"/>
  <cols>
    <col width="22" customWidth="1" min="1" max="1"/>
    <col width="15" customWidth="1" min="2" max="2"/>
    <col width="15" customWidth="1" min="3" max="3"/>
    <col width="16" customWidth="1" min="4" max="4"/>
  </cols>
  <sheetData>
    <row r="1" ht="30" customHeight="1">
      <c r="A1" s="15" t="inlineStr">
        <is>
          <t>أنواع الفلاتر</t>
        </is>
      </c>
      <c r="B1" s="16" t="n"/>
      <c r="C1" s="16" t="n"/>
      <c r="D1" s="16" t="n"/>
    </row>
    <row r="2" ht="30" customHeight="1">
      <c r="A2" s="17" t="inlineStr">
        <is>
          <t>الخلايا الصفراء للإدخال.</t>
        </is>
      </c>
    </row>
    <row r="4" ht="30" customHeight="1">
      <c r="A4" s="18" t="inlineStr">
        <is>
          <t>النوع</t>
        </is>
      </c>
      <c r="B4" s="18" t="inlineStr">
        <is>
          <t>شمعات لكل تغيير</t>
        </is>
      </c>
      <c r="C4" s="18" t="inlineStr">
        <is>
          <t>التغيير كل (شهر)</t>
        </is>
      </c>
      <c r="D4" s="18" t="inlineStr">
        <is>
          <t>العقد السنوي</t>
        </is>
      </c>
    </row>
    <row r="5">
      <c r="A5" s="19" t="inlineStr">
        <is>
          <t>فلتر 7 مراحل RO</t>
        </is>
      </c>
      <c r="B5" s="20" t="n">
        <v>650</v>
      </c>
      <c r="C5" s="20" t="n">
        <v>4</v>
      </c>
      <c r="D5" s="20" t="n">
        <v>2800</v>
      </c>
    </row>
    <row r="6">
      <c r="A6" s="19" t="inlineStr">
        <is>
          <t>فلتر 5 مراحل</t>
        </is>
      </c>
      <c r="B6" s="20" t="n">
        <v>420</v>
      </c>
      <c r="C6" s="20" t="n">
        <v>4</v>
      </c>
      <c r="D6" s="20" t="n">
        <v>1800</v>
      </c>
    </row>
    <row r="7">
      <c r="A7" s="19" t="inlineStr">
        <is>
          <t>فلتر 3 مراحل</t>
        </is>
      </c>
      <c r="B7" s="20" t="n">
        <v>260</v>
      </c>
      <c r="C7" s="20" t="n">
        <v>6</v>
      </c>
      <c r="D7" s="20" t="n">
        <v>900</v>
      </c>
    </row>
    <row r="8">
      <c r="A8" s="19" t="inlineStr">
        <is>
          <t>فلتر مركزي للشقة</t>
        </is>
      </c>
      <c r="B8" s="20" t="n">
        <v>900</v>
      </c>
      <c r="C8" s="20" t="n">
        <v>6</v>
      </c>
      <c r="D8" s="20" t="n">
        <v>3000</v>
      </c>
    </row>
    <row r="9">
      <c r="A9" s="19" t="n"/>
      <c r="B9" s="20" t="n"/>
      <c r="C9" s="20" t="n"/>
      <c r="D9" s="20" t="n"/>
    </row>
    <row r="10">
      <c r="A10" s="19" t="n"/>
      <c r="B10" s="20" t="n"/>
      <c r="C10" s="20" t="n"/>
      <c r="D10" s="20" t="n"/>
    </row>
    <row r="11">
      <c r="A11" s="19" t="n"/>
      <c r="B11" s="20" t="n"/>
      <c r="C11" s="20" t="n"/>
      <c r="D11" s="20" t="n"/>
    </row>
    <row r="12">
      <c r="A12" s="19" t="n"/>
      <c r="B12" s="20" t="n"/>
      <c r="C12" s="20" t="n"/>
      <c r="D12" s="20" t="n"/>
    </row>
  </sheetData>
  <sheetProtection selectLockedCells="0" selectUnlockedCells="0" sheet="1" objects="0" insertRows="1" insertHyperlinks="1" autoFilter="0" scenarios="0" formatColumns="0" deleteColumns="1" insertColumns="1" pivotTables="1" deleteRows="1" formatCells="0" formatRows="0" sort="0"/>
  <mergeCells count="2">
    <mergeCell ref="A1:D1"/>
    <mergeCell ref="A2:D2"/>
  </mergeCells>
  <pageMargins left="0.75" right="0.75" top="1" bottom="1" header="0.5" footer="0.5"/>
</worksheet>
</file>

<file path=xl/worksheets/sheet4.xml><?xml version="1.0" encoding="utf-8"?>
<worksheet xmlns="http://schemas.openxmlformats.org/spreadsheetml/2006/main">
  <sheetPr>
    <outlinePr summaryBelow="1" summaryRight="1"/>
    <pageSetUpPr fitToPage="1"/>
  </sheetPr>
  <dimension ref="A1:K109"/>
  <sheetViews>
    <sheetView showGridLines="0" rightToLeft="1" workbookViewId="0">
      <pane xSplit="1" ySplit="5" topLeftCell="B6"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8" customWidth="1" min="3" max="3"/>
    <col width="11" customWidth="1" min="4" max="4"/>
    <col width="7" customWidth="1" min="5" max="5"/>
    <col width="11" customWidth="1" min="6" max="6"/>
    <col width="8" customWidth="1" min="7" max="7"/>
    <col width="11" customWidth="1" min="8" max="8"/>
    <col width="10" customWidth="1" min="9" max="9"/>
    <col width="11" customWidth="1" min="10" max="10"/>
    <col width="13" customWidth="1" min="11" max="11"/>
  </cols>
  <sheetData>
    <row r="1" ht="30" customHeight="1">
      <c r="A1" s="15" t="inlineStr">
        <is>
          <t>عقود الصيانة</t>
        </is>
      </c>
      <c r="B1" s="16" t="n"/>
      <c r="C1" s="16" t="n"/>
      <c r="D1" s="16" t="n"/>
      <c r="E1" s="16" t="n"/>
      <c r="F1" s="16" t="n"/>
      <c r="G1" s="16" t="n"/>
      <c r="H1" s="16" t="n"/>
      <c r="I1" s="16" t="n"/>
      <c r="J1" s="16" t="n"/>
      <c r="K1" s="16" t="n"/>
    </row>
    <row r="2" ht="30" customHeight="1">
      <c r="A2" s="17" t="inlineStr">
        <is>
          <t>الخلايا الصفراء للإدخال.</t>
        </is>
      </c>
    </row>
    <row r="3">
      <c r="A3" s="21" t="inlineStr">
        <is>
          <t>تكلفة الزيارة (انتقال وفني)</t>
        </is>
      </c>
      <c r="B3" s="22" t="n"/>
      <c r="C3" s="20" t="n">
        <v>80</v>
      </c>
    </row>
    <row r="5" ht="36" customHeight="1">
      <c r="A5" s="18" t="inlineStr">
        <is>
          <t>العميل</t>
        </is>
      </c>
      <c r="B5" s="18" t="inlineStr">
        <is>
          <t>المنطقة</t>
        </is>
      </c>
      <c r="C5" s="18" t="inlineStr">
        <is>
          <t>النوع</t>
        </is>
      </c>
      <c r="D5" s="18" t="inlineStr">
        <is>
          <t>آخر صيانة</t>
        </is>
      </c>
      <c r="E5" s="18" t="inlineStr">
        <is>
          <t>الأجهزة</t>
        </is>
      </c>
      <c r="F5" s="18" t="inlineStr">
        <is>
          <t>الإيراد السنوي</t>
        </is>
      </c>
      <c r="G5" s="18" t="inlineStr">
        <is>
          <t>الزيارات</t>
        </is>
      </c>
      <c r="H5" s="18" t="inlineStr">
        <is>
          <t>التكلفة السنوية</t>
        </is>
      </c>
      <c r="I5" s="18" t="inlineStr">
        <is>
          <t>الربح</t>
        </is>
      </c>
      <c r="J5" s="18" t="inlineStr">
        <is>
          <t>الزيارة القادمة</t>
        </is>
      </c>
      <c r="K5" s="18" t="inlineStr">
        <is>
          <t>الحالة</t>
        </is>
      </c>
    </row>
    <row r="6">
      <c r="A6" s="19" t="inlineStr">
        <is>
          <t>أ. سمير حسن</t>
        </is>
      </c>
      <c r="B6" s="23" t="inlineStr">
        <is>
          <t>مدينة نصر</t>
        </is>
      </c>
      <c r="C6" s="19" t="inlineStr">
        <is>
          <t>فلتر 7 مراحل RO</t>
        </is>
      </c>
      <c r="D6" s="24" t="n">
        <v>46244</v>
      </c>
      <c r="E6" s="20" t="n">
        <v>1</v>
      </c>
      <c r="F6" s="25">
        <f>IF(C6="","",N(E6)*IFERROR(VLOOKUP(C6,'الأنواع'!$A$5:$D$12,4,0),0))</f>
        <v/>
      </c>
      <c r="G6" s="26">
        <f>IF(C6="","",IF(IFERROR(VLOOKUP(C6,'الأنواع'!$A$5:$D$12,3,0),0)=0,0,12/IFERROR(VLOOKUP(C6,'الأنواع'!$A$5:$D$12,3,0),0)))</f>
        <v/>
      </c>
      <c r="H6" s="25">
        <f>IF(C6="","",G6*(N(E6)*IFERROR(VLOOKUP(C6,'الأنواع'!$A$5:$D$12,2,0),0)+$C$3))</f>
        <v/>
      </c>
      <c r="I6" s="25">
        <f>IF(C6="","",F6-H6)</f>
        <v/>
      </c>
      <c r="J6" s="27">
        <f>IF(OR(C6="",D6=""),"",DATE(YEAR(D6),MONTH(D6)+IFERROR(VLOOKUP(C6,'الأنواع'!$A$5:$D$12,3,0),0),DAY(D6)))</f>
        <v/>
      </c>
      <c r="K6" s="28">
        <f>IF(J6="","",IF(J6&lt;=TODAY()+7,"زيارة مستحقة","منتظم"))</f>
        <v/>
      </c>
    </row>
    <row r="7">
      <c r="A7" s="19" t="inlineStr">
        <is>
          <t>مطعم الريف</t>
        </is>
      </c>
      <c r="B7" s="23" t="inlineStr">
        <is>
          <t>المعادي</t>
        </is>
      </c>
      <c r="C7" s="19" t="inlineStr">
        <is>
          <t>فلتر مركزي للشقة</t>
        </is>
      </c>
      <c r="D7" s="24" t="n">
        <v>46175</v>
      </c>
      <c r="E7" s="20" t="n">
        <v>2</v>
      </c>
      <c r="F7" s="25">
        <f>IF(C7="","",N(E7)*IFERROR(VLOOKUP(C7,'الأنواع'!$A$5:$D$12,4,0),0))</f>
        <v/>
      </c>
      <c r="G7" s="26">
        <f>IF(C7="","",IF(IFERROR(VLOOKUP(C7,'الأنواع'!$A$5:$D$12,3,0),0)=0,0,12/IFERROR(VLOOKUP(C7,'الأنواع'!$A$5:$D$12,3,0),0)))</f>
        <v/>
      </c>
      <c r="H7" s="25">
        <f>IF(C7="","",G7*(N(E7)*IFERROR(VLOOKUP(C7,'الأنواع'!$A$5:$D$12,2,0),0)+$C$3))</f>
        <v/>
      </c>
      <c r="I7" s="25">
        <f>IF(C7="","",F7-H7)</f>
        <v/>
      </c>
      <c r="J7" s="27">
        <f>IF(OR(C7="",D7=""),"",DATE(YEAR(D7),MONTH(D7)+IFERROR(VLOOKUP(C7,'الأنواع'!$A$5:$D$12,3,0),0),DAY(D7)))</f>
        <v/>
      </c>
      <c r="K7" s="28">
        <f>IF(J7="","",IF(J7&lt;=TODAY()+7,"زيارة مستحقة","منتظم"))</f>
        <v/>
      </c>
    </row>
    <row r="8">
      <c r="A8" s="19" t="inlineStr">
        <is>
          <t>د. نجوى علي</t>
        </is>
      </c>
      <c r="B8" s="23" t="inlineStr">
        <is>
          <t>الشيخ زايد</t>
        </is>
      </c>
      <c r="C8" s="19" t="inlineStr">
        <is>
          <t>فلتر 5 مراحل</t>
        </is>
      </c>
      <c r="D8" s="24" t="n">
        <v>46280</v>
      </c>
      <c r="E8" s="20" t="n">
        <v>1</v>
      </c>
      <c r="F8" s="25">
        <f>IF(C8="","",N(E8)*IFERROR(VLOOKUP(C8,'الأنواع'!$A$5:$D$12,4,0),0))</f>
        <v/>
      </c>
      <c r="G8" s="26">
        <f>IF(C8="","",IF(IFERROR(VLOOKUP(C8,'الأنواع'!$A$5:$D$12,3,0),0)=0,0,12/IFERROR(VLOOKUP(C8,'الأنواع'!$A$5:$D$12,3,0),0)))</f>
        <v/>
      </c>
      <c r="H8" s="25">
        <f>IF(C8="","",G8*(N(E8)*IFERROR(VLOOKUP(C8,'الأنواع'!$A$5:$D$12,2,0),0)+$C$3))</f>
        <v/>
      </c>
      <c r="I8" s="25">
        <f>IF(C8="","",F8-H8)</f>
        <v/>
      </c>
      <c r="J8" s="27">
        <f>IF(OR(C8="",D8=""),"",DATE(YEAR(D8),MONTH(D8)+IFERROR(VLOOKUP(C8,'الأنواع'!$A$5:$D$12,3,0),0),DAY(D8)))</f>
        <v/>
      </c>
      <c r="K8" s="28">
        <f>IF(J8="","",IF(J8&lt;=TODAY()+7,"زيارة مستحقة","منتظم"))</f>
        <v/>
      </c>
    </row>
    <row r="9">
      <c r="A9" s="19" t="inlineStr">
        <is>
          <t>أسرة فهمي</t>
        </is>
      </c>
      <c r="B9" s="23" t="inlineStr">
        <is>
          <t>حلوان</t>
        </is>
      </c>
      <c r="C9" s="19" t="inlineStr">
        <is>
          <t>فلتر 3 مراحل</t>
        </is>
      </c>
      <c r="D9" s="24" t="n">
        <v>46162</v>
      </c>
      <c r="E9" s="20" t="n">
        <v>1</v>
      </c>
      <c r="F9" s="25">
        <f>IF(C9="","",N(E9)*IFERROR(VLOOKUP(C9,'الأنواع'!$A$5:$D$12,4,0),0))</f>
        <v/>
      </c>
      <c r="G9" s="26">
        <f>IF(C9="","",IF(IFERROR(VLOOKUP(C9,'الأنواع'!$A$5:$D$12,3,0),0)=0,0,12/IFERROR(VLOOKUP(C9,'الأنواع'!$A$5:$D$12,3,0),0)))</f>
        <v/>
      </c>
      <c r="H9" s="25">
        <f>IF(C9="","",G9*(N(E9)*IFERROR(VLOOKUP(C9,'الأنواع'!$A$5:$D$12,2,0),0)+$C$3))</f>
        <v/>
      </c>
      <c r="I9" s="25">
        <f>IF(C9="","",F9-H9)</f>
        <v/>
      </c>
      <c r="J9" s="27">
        <f>IF(OR(C9="",D9=""),"",DATE(YEAR(D9),MONTH(D9)+IFERROR(VLOOKUP(C9,'الأنواع'!$A$5:$D$12,3,0),0),DAY(D9)))</f>
        <v/>
      </c>
      <c r="K9" s="28">
        <f>IF(J9="","",IF(J9&lt;=TODAY()+7,"زيارة مستحقة","منتظم"))</f>
        <v/>
      </c>
    </row>
    <row r="10">
      <c r="A10" s="19" t="inlineStr">
        <is>
          <t>مكتب الجودة للمحاسبة</t>
        </is>
      </c>
      <c r="B10" s="23" t="inlineStr">
        <is>
          <t>الدقي</t>
        </is>
      </c>
      <c r="C10" s="19" t="inlineStr">
        <is>
          <t>فلتر 5 مراحل</t>
        </is>
      </c>
      <c r="D10" s="24" t="n">
        <v>46204</v>
      </c>
      <c r="E10" s="20" t="n">
        <v>3</v>
      </c>
      <c r="F10" s="25">
        <f>IF(C10="","",N(E10)*IFERROR(VLOOKUP(C10,'الأنواع'!$A$5:$D$12,4,0),0))</f>
        <v/>
      </c>
      <c r="G10" s="26">
        <f>IF(C10="","",IF(IFERROR(VLOOKUP(C10,'الأنواع'!$A$5:$D$12,3,0),0)=0,0,12/IFERROR(VLOOKUP(C10,'الأنواع'!$A$5:$D$12,3,0),0)))</f>
        <v/>
      </c>
      <c r="H10" s="25">
        <f>IF(C10="","",G10*(N(E10)*IFERROR(VLOOKUP(C10,'الأنواع'!$A$5:$D$12,2,0),0)+$C$3))</f>
        <v/>
      </c>
      <c r="I10" s="25">
        <f>IF(C10="","",F10-H10)</f>
        <v/>
      </c>
      <c r="J10" s="27">
        <f>IF(OR(C10="",D10=""),"",DATE(YEAR(D10),MONTH(D10)+IFERROR(VLOOKUP(C10,'الأنواع'!$A$5:$D$12,3,0),0),DAY(D10)))</f>
        <v/>
      </c>
      <c r="K10" s="28">
        <f>IF(J10="","",IF(J10&lt;=TODAY()+7,"زيارة مستحقة","منتظم"))</f>
        <v/>
      </c>
    </row>
    <row r="11">
      <c r="A11" s="19" t="inlineStr">
        <is>
          <t>أ. ريم سعد</t>
        </is>
      </c>
      <c r="B11" s="23" t="inlineStr">
        <is>
          <t>التجمع</t>
        </is>
      </c>
      <c r="C11" s="19" t="inlineStr">
        <is>
          <t>فلتر 7 مراحل RO</t>
        </is>
      </c>
      <c r="D11" s="24" t="n">
        <v>46300</v>
      </c>
      <c r="E11" s="20" t="n">
        <v>1</v>
      </c>
      <c r="F11" s="25">
        <f>IF(C11="","",N(E11)*IFERROR(VLOOKUP(C11,'الأنواع'!$A$5:$D$12,4,0),0))</f>
        <v/>
      </c>
      <c r="G11" s="26">
        <f>IF(C11="","",IF(IFERROR(VLOOKUP(C11,'الأنواع'!$A$5:$D$12,3,0),0)=0,0,12/IFERROR(VLOOKUP(C11,'الأنواع'!$A$5:$D$12,3,0),0)))</f>
        <v/>
      </c>
      <c r="H11" s="25">
        <f>IF(C11="","",G11*(N(E11)*IFERROR(VLOOKUP(C11,'الأنواع'!$A$5:$D$12,2,0),0)+$C$3))</f>
        <v/>
      </c>
      <c r="I11" s="25">
        <f>IF(C11="","",F11-H11)</f>
        <v/>
      </c>
      <c r="J11" s="27">
        <f>IF(OR(C11="",D11=""),"",DATE(YEAR(D11),MONTH(D11)+IFERROR(VLOOKUP(C11,'الأنواع'!$A$5:$D$12,3,0),0),DAY(D11)))</f>
        <v/>
      </c>
      <c r="K11" s="28">
        <f>IF(J11="","",IF(J11&lt;=TODAY()+7,"زيارة مستحقة","منتظم"))</f>
        <v/>
      </c>
    </row>
    <row r="12">
      <c r="A12" s="19" t="inlineStr">
        <is>
          <t>حضانة البراعم</t>
        </is>
      </c>
      <c r="B12" s="23" t="inlineStr">
        <is>
          <t>مدينة نصر</t>
        </is>
      </c>
      <c r="C12" s="19" t="inlineStr">
        <is>
          <t>فلتر مركزي للشقة</t>
        </is>
      </c>
      <c r="D12" s="24" t="n">
        <v>46259</v>
      </c>
      <c r="E12" s="20" t="n">
        <v>1</v>
      </c>
      <c r="F12" s="25">
        <f>IF(C12="","",N(E12)*IFERROR(VLOOKUP(C12,'الأنواع'!$A$5:$D$12,4,0),0))</f>
        <v/>
      </c>
      <c r="G12" s="26">
        <f>IF(C12="","",IF(IFERROR(VLOOKUP(C12,'الأنواع'!$A$5:$D$12,3,0),0)=0,0,12/IFERROR(VLOOKUP(C12,'الأنواع'!$A$5:$D$12,3,0),0)))</f>
        <v/>
      </c>
      <c r="H12" s="25">
        <f>IF(C12="","",G12*(N(E12)*IFERROR(VLOOKUP(C12,'الأنواع'!$A$5:$D$12,2,0),0)+$C$3))</f>
        <v/>
      </c>
      <c r="I12" s="25">
        <f>IF(C12="","",F12-H12)</f>
        <v/>
      </c>
      <c r="J12" s="27">
        <f>IF(OR(C12="",D12=""),"",DATE(YEAR(D12),MONTH(D12)+IFERROR(VLOOKUP(C12,'الأنواع'!$A$5:$D$12,3,0),0),DAY(D12)))</f>
        <v/>
      </c>
      <c r="K12" s="28">
        <f>IF(J12="","",IF(J12&lt;=TODAY()+7,"زيارة مستحقة","منتظم"))</f>
        <v/>
      </c>
    </row>
    <row r="13">
      <c r="A13" s="19" t="inlineStr">
        <is>
          <t>أ. وليد منير</t>
        </is>
      </c>
      <c r="B13" s="23" t="inlineStr">
        <is>
          <t>فيصل</t>
        </is>
      </c>
      <c r="C13" s="19" t="inlineStr">
        <is>
          <t>فلتر 3 مراحل</t>
        </is>
      </c>
      <c r="D13" s="24" t="n">
        <v>46266</v>
      </c>
      <c r="E13" s="20" t="n">
        <v>1</v>
      </c>
      <c r="F13" s="25">
        <f>IF(C13="","",N(E13)*IFERROR(VLOOKUP(C13,'الأنواع'!$A$5:$D$12,4,0),0))</f>
        <v/>
      </c>
      <c r="G13" s="26">
        <f>IF(C13="","",IF(IFERROR(VLOOKUP(C13,'الأنواع'!$A$5:$D$12,3,0),0)=0,0,12/IFERROR(VLOOKUP(C13,'الأنواع'!$A$5:$D$12,3,0),0)))</f>
        <v/>
      </c>
      <c r="H13" s="25">
        <f>IF(C13="","",G13*(N(E13)*IFERROR(VLOOKUP(C13,'الأنواع'!$A$5:$D$12,2,0),0)+$C$3))</f>
        <v/>
      </c>
      <c r="I13" s="25">
        <f>IF(C13="","",F13-H13)</f>
        <v/>
      </c>
      <c r="J13" s="27">
        <f>IF(OR(C13="",D13=""),"",DATE(YEAR(D13),MONTH(D13)+IFERROR(VLOOKUP(C13,'الأنواع'!$A$5:$D$12,3,0),0),DAY(D13)))</f>
        <v/>
      </c>
      <c r="K13" s="28">
        <f>IF(J13="","",IF(J13&lt;=TODAY()+7,"زيارة مستحقة","منتظم"))</f>
        <v/>
      </c>
    </row>
    <row r="14">
      <c r="A14" s="19" t="n"/>
      <c r="B14" s="23" t="n"/>
      <c r="C14" s="19" t="n"/>
      <c r="D14" s="24" t="n"/>
      <c r="E14" s="20" t="n"/>
      <c r="F14" s="25">
        <f>IF(C14="","",N(E14)*IFERROR(VLOOKUP(C14,'الأنواع'!$A$5:$D$12,4,0),0))</f>
        <v/>
      </c>
      <c r="G14" s="26">
        <f>IF(C14="","",IF(IFERROR(VLOOKUP(C14,'الأنواع'!$A$5:$D$12,3,0),0)=0,0,12/IFERROR(VLOOKUP(C14,'الأنواع'!$A$5:$D$12,3,0),0)))</f>
        <v/>
      </c>
      <c r="H14" s="25">
        <f>IF(C14="","",G14*(N(E14)*IFERROR(VLOOKUP(C14,'الأنواع'!$A$5:$D$12,2,0),0)+$C$3))</f>
        <v/>
      </c>
      <c r="I14" s="25">
        <f>IF(C14="","",F14-H14)</f>
        <v/>
      </c>
      <c r="J14" s="27">
        <f>IF(OR(C14="",D14=""),"",DATE(YEAR(D14),MONTH(D14)+IFERROR(VLOOKUP(C14,'الأنواع'!$A$5:$D$12,3,0),0),DAY(D14)))</f>
        <v/>
      </c>
      <c r="K14" s="28">
        <f>IF(J14="","",IF(J14&lt;=TODAY()+7,"زيارة مستحقة","منتظم"))</f>
        <v/>
      </c>
    </row>
    <row r="15">
      <c r="A15" s="19" t="n"/>
      <c r="B15" s="23" t="n"/>
      <c r="C15" s="19" t="n"/>
      <c r="D15" s="24" t="n"/>
      <c r="E15" s="20" t="n"/>
      <c r="F15" s="25">
        <f>IF(C15="","",N(E15)*IFERROR(VLOOKUP(C15,'الأنواع'!$A$5:$D$12,4,0),0))</f>
        <v/>
      </c>
      <c r="G15" s="26">
        <f>IF(C15="","",IF(IFERROR(VLOOKUP(C15,'الأنواع'!$A$5:$D$12,3,0),0)=0,0,12/IFERROR(VLOOKUP(C15,'الأنواع'!$A$5:$D$12,3,0),0)))</f>
        <v/>
      </c>
      <c r="H15" s="25">
        <f>IF(C15="","",G15*(N(E15)*IFERROR(VLOOKUP(C15,'الأنواع'!$A$5:$D$12,2,0),0)+$C$3))</f>
        <v/>
      </c>
      <c r="I15" s="25">
        <f>IF(C15="","",F15-H15)</f>
        <v/>
      </c>
      <c r="J15" s="27">
        <f>IF(OR(C15="",D15=""),"",DATE(YEAR(D15),MONTH(D15)+IFERROR(VLOOKUP(C15,'الأنواع'!$A$5:$D$12,3,0),0),DAY(D15)))</f>
        <v/>
      </c>
      <c r="K15" s="28">
        <f>IF(J15="","",IF(J15&lt;=TODAY()+7,"زيارة مستحقة","منتظم"))</f>
        <v/>
      </c>
    </row>
    <row r="16">
      <c r="A16" s="19" t="n"/>
      <c r="B16" s="23" t="n"/>
      <c r="C16" s="19" t="n"/>
      <c r="D16" s="24" t="n"/>
      <c r="E16" s="20" t="n"/>
      <c r="F16" s="25">
        <f>IF(C16="","",N(E16)*IFERROR(VLOOKUP(C16,'الأنواع'!$A$5:$D$12,4,0),0))</f>
        <v/>
      </c>
      <c r="G16" s="26">
        <f>IF(C16="","",IF(IFERROR(VLOOKUP(C16,'الأنواع'!$A$5:$D$12,3,0),0)=0,0,12/IFERROR(VLOOKUP(C16,'الأنواع'!$A$5:$D$12,3,0),0)))</f>
        <v/>
      </c>
      <c r="H16" s="25">
        <f>IF(C16="","",G16*(N(E16)*IFERROR(VLOOKUP(C16,'الأنواع'!$A$5:$D$12,2,0),0)+$C$3))</f>
        <v/>
      </c>
      <c r="I16" s="25">
        <f>IF(C16="","",F16-H16)</f>
        <v/>
      </c>
      <c r="J16" s="27">
        <f>IF(OR(C16="",D16=""),"",DATE(YEAR(D16),MONTH(D16)+IFERROR(VLOOKUP(C16,'الأنواع'!$A$5:$D$12,3,0),0),DAY(D16)))</f>
        <v/>
      </c>
      <c r="K16" s="28">
        <f>IF(J16="","",IF(J16&lt;=TODAY()+7,"زيارة مستحقة","منتظم"))</f>
        <v/>
      </c>
    </row>
    <row r="17">
      <c r="A17" s="19" t="n"/>
      <c r="B17" s="23" t="n"/>
      <c r="C17" s="19" t="n"/>
      <c r="D17" s="24" t="n"/>
      <c r="E17" s="20" t="n"/>
      <c r="F17" s="25">
        <f>IF(C17="","",N(E17)*IFERROR(VLOOKUP(C17,'الأنواع'!$A$5:$D$12,4,0),0))</f>
        <v/>
      </c>
      <c r="G17" s="26">
        <f>IF(C17="","",IF(IFERROR(VLOOKUP(C17,'الأنواع'!$A$5:$D$12,3,0),0)=0,0,12/IFERROR(VLOOKUP(C17,'الأنواع'!$A$5:$D$12,3,0),0)))</f>
        <v/>
      </c>
      <c r="H17" s="25">
        <f>IF(C17="","",G17*(N(E17)*IFERROR(VLOOKUP(C17,'الأنواع'!$A$5:$D$12,2,0),0)+$C$3))</f>
        <v/>
      </c>
      <c r="I17" s="25">
        <f>IF(C17="","",F17-H17)</f>
        <v/>
      </c>
      <c r="J17" s="27">
        <f>IF(OR(C17="",D17=""),"",DATE(YEAR(D17),MONTH(D17)+IFERROR(VLOOKUP(C17,'الأنواع'!$A$5:$D$12,3,0),0),DAY(D17)))</f>
        <v/>
      </c>
      <c r="K17" s="28">
        <f>IF(J17="","",IF(J17&lt;=TODAY()+7,"زيارة مستحقة","منتظم"))</f>
        <v/>
      </c>
    </row>
    <row r="18">
      <c r="A18" s="19" t="n"/>
      <c r="B18" s="23" t="n"/>
      <c r="C18" s="19" t="n"/>
      <c r="D18" s="24" t="n"/>
      <c r="E18" s="20" t="n"/>
      <c r="F18" s="25">
        <f>IF(C18="","",N(E18)*IFERROR(VLOOKUP(C18,'الأنواع'!$A$5:$D$12,4,0),0))</f>
        <v/>
      </c>
      <c r="G18" s="26">
        <f>IF(C18="","",IF(IFERROR(VLOOKUP(C18,'الأنواع'!$A$5:$D$12,3,0),0)=0,0,12/IFERROR(VLOOKUP(C18,'الأنواع'!$A$5:$D$12,3,0),0)))</f>
        <v/>
      </c>
      <c r="H18" s="25">
        <f>IF(C18="","",G18*(N(E18)*IFERROR(VLOOKUP(C18,'الأنواع'!$A$5:$D$12,2,0),0)+$C$3))</f>
        <v/>
      </c>
      <c r="I18" s="25">
        <f>IF(C18="","",F18-H18)</f>
        <v/>
      </c>
      <c r="J18" s="27">
        <f>IF(OR(C18="",D18=""),"",DATE(YEAR(D18),MONTH(D18)+IFERROR(VLOOKUP(C18,'الأنواع'!$A$5:$D$12,3,0),0),DAY(D18)))</f>
        <v/>
      </c>
      <c r="K18" s="28">
        <f>IF(J18="","",IF(J18&lt;=TODAY()+7,"زيارة مستحقة","منتظم"))</f>
        <v/>
      </c>
    </row>
    <row r="19">
      <c r="A19" s="19" t="n"/>
      <c r="B19" s="23" t="n"/>
      <c r="C19" s="19" t="n"/>
      <c r="D19" s="24" t="n"/>
      <c r="E19" s="20" t="n"/>
      <c r="F19" s="25">
        <f>IF(C19="","",N(E19)*IFERROR(VLOOKUP(C19,'الأنواع'!$A$5:$D$12,4,0),0))</f>
        <v/>
      </c>
      <c r="G19" s="26">
        <f>IF(C19="","",IF(IFERROR(VLOOKUP(C19,'الأنواع'!$A$5:$D$12,3,0),0)=0,0,12/IFERROR(VLOOKUP(C19,'الأنواع'!$A$5:$D$12,3,0),0)))</f>
        <v/>
      </c>
      <c r="H19" s="25">
        <f>IF(C19="","",G19*(N(E19)*IFERROR(VLOOKUP(C19,'الأنواع'!$A$5:$D$12,2,0),0)+$C$3))</f>
        <v/>
      </c>
      <c r="I19" s="25">
        <f>IF(C19="","",F19-H19)</f>
        <v/>
      </c>
      <c r="J19" s="27">
        <f>IF(OR(C19="",D19=""),"",DATE(YEAR(D19),MONTH(D19)+IFERROR(VLOOKUP(C19,'الأنواع'!$A$5:$D$12,3,0),0),DAY(D19)))</f>
        <v/>
      </c>
      <c r="K19" s="28">
        <f>IF(J19="","",IF(J19&lt;=TODAY()+7,"زيارة مستحقة","منتظم"))</f>
        <v/>
      </c>
    </row>
    <row r="20">
      <c r="A20" s="19" t="n"/>
      <c r="B20" s="23" t="n"/>
      <c r="C20" s="19" t="n"/>
      <c r="D20" s="24" t="n"/>
      <c r="E20" s="20" t="n"/>
      <c r="F20" s="25">
        <f>IF(C20="","",N(E20)*IFERROR(VLOOKUP(C20,'الأنواع'!$A$5:$D$12,4,0),0))</f>
        <v/>
      </c>
      <c r="G20" s="26">
        <f>IF(C20="","",IF(IFERROR(VLOOKUP(C20,'الأنواع'!$A$5:$D$12,3,0),0)=0,0,12/IFERROR(VLOOKUP(C20,'الأنواع'!$A$5:$D$12,3,0),0)))</f>
        <v/>
      </c>
      <c r="H20" s="25">
        <f>IF(C20="","",G20*(N(E20)*IFERROR(VLOOKUP(C20,'الأنواع'!$A$5:$D$12,2,0),0)+$C$3))</f>
        <v/>
      </c>
      <c r="I20" s="25">
        <f>IF(C20="","",F20-H20)</f>
        <v/>
      </c>
      <c r="J20" s="27">
        <f>IF(OR(C20="",D20=""),"",DATE(YEAR(D20),MONTH(D20)+IFERROR(VLOOKUP(C20,'الأنواع'!$A$5:$D$12,3,0),0),DAY(D20)))</f>
        <v/>
      </c>
      <c r="K20" s="28">
        <f>IF(J20="","",IF(J20&lt;=TODAY()+7,"زيارة مستحقة","منتظم"))</f>
        <v/>
      </c>
    </row>
    <row r="21">
      <c r="A21" s="19" t="n"/>
      <c r="B21" s="23" t="n"/>
      <c r="C21" s="19" t="n"/>
      <c r="D21" s="24" t="n"/>
      <c r="E21" s="20" t="n"/>
      <c r="F21" s="25">
        <f>IF(C21="","",N(E21)*IFERROR(VLOOKUP(C21,'الأنواع'!$A$5:$D$12,4,0),0))</f>
        <v/>
      </c>
      <c r="G21" s="26">
        <f>IF(C21="","",IF(IFERROR(VLOOKUP(C21,'الأنواع'!$A$5:$D$12,3,0),0)=0,0,12/IFERROR(VLOOKUP(C21,'الأنواع'!$A$5:$D$12,3,0),0)))</f>
        <v/>
      </c>
      <c r="H21" s="25">
        <f>IF(C21="","",G21*(N(E21)*IFERROR(VLOOKUP(C21,'الأنواع'!$A$5:$D$12,2,0),0)+$C$3))</f>
        <v/>
      </c>
      <c r="I21" s="25">
        <f>IF(C21="","",F21-H21)</f>
        <v/>
      </c>
      <c r="J21" s="27">
        <f>IF(OR(C21="",D21=""),"",DATE(YEAR(D21),MONTH(D21)+IFERROR(VLOOKUP(C21,'الأنواع'!$A$5:$D$12,3,0),0),DAY(D21)))</f>
        <v/>
      </c>
      <c r="K21" s="28">
        <f>IF(J21="","",IF(J21&lt;=TODAY()+7,"زيارة مستحقة","منتظم"))</f>
        <v/>
      </c>
    </row>
    <row r="22">
      <c r="A22" s="19" t="n"/>
      <c r="B22" s="23" t="n"/>
      <c r="C22" s="19" t="n"/>
      <c r="D22" s="24" t="n"/>
      <c r="E22" s="20" t="n"/>
      <c r="F22" s="25">
        <f>IF(C22="","",N(E22)*IFERROR(VLOOKUP(C22,'الأنواع'!$A$5:$D$12,4,0),0))</f>
        <v/>
      </c>
      <c r="G22" s="26">
        <f>IF(C22="","",IF(IFERROR(VLOOKUP(C22,'الأنواع'!$A$5:$D$12,3,0),0)=0,0,12/IFERROR(VLOOKUP(C22,'الأنواع'!$A$5:$D$12,3,0),0)))</f>
        <v/>
      </c>
      <c r="H22" s="25">
        <f>IF(C22="","",G22*(N(E22)*IFERROR(VLOOKUP(C22,'الأنواع'!$A$5:$D$12,2,0),0)+$C$3))</f>
        <v/>
      </c>
      <c r="I22" s="25">
        <f>IF(C22="","",F22-H22)</f>
        <v/>
      </c>
      <c r="J22" s="27">
        <f>IF(OR(C22="",D22=""),"",DATE(YEAR(D22),MONTH(D22)+IFERROR(VLOOKUP(C22,'الأنواع'!$A$5:$D$12,3,0),0),DAY(D22)))</f>
        <v/>
      </c>
      <c r="K22" s="28">
        <f>IF(J22="","",IF(J22&lt;=TODAY()+7,"زيارة مستحقة","منتظم"))</f>
        <v/>
      </c>
    </row>
    <row r="23">
      <c r="A23" s="19" t="n"/>
      <c r="B23" s="23" t="n"/>
      <c r="C23" s="19" t="n"/>
      <c r="D23" s="24" t="n"/>
      <c r="E23" s="20" t="n"/>
      <c r="F23" s="25">
        <f>IF(C23="","",N(E23)*IFERROR(VLOOKUP(C23,'الأنواع'!$A$5:$D$12,4,0),0))</f>
        <v/>
      </c>
      <c r="G23" s="26">
        <f>IF(C23="","",IF(IFERROR(VLOOKUP(C23,'الأنواع'!$A$5:$D$12,3,0),0)=0,0,12/IFERROR(VLOOKUP(C23,'الأنواع'!$A$5:$D$12,3,0),0)))</f>
        <v/>
      </c>
      <c r="H23" s="25">
        <f>IF(C23="","",G23*(N(E23)*IFERROR(VLOOKUP(C23,'الأنواع'!$A$5:$D$12,2,0),0)+$C$3))</f>
        <v/>
      </c>
      <c r="I23" s="25">
        <f>IF(C23="","",F23-H23)</f>
        <v/>
      </c>
      <c r="J23" s="27">
        <f>IF(OR(C23="",D23=""),"",DATE(YEAR(D23),MONTH(D23)+IFERROR(VLOOKUP(C23,'الأنواع'!$A$5:$D$12,3,0),0),DAY(D23)))</f>
        <v/>
      </c>
      <c r="K23" s="28">
        <f>IF(J23="","",IF(J23&lt;=TODAY()+7,"زيارة مستحقة","منتظم"))</f>
        <v/>
      </c>
    </row>
    <row r="24">
      <c r="A24" s="19" t="n"/>
      <c r="B24" s="23" t="n"/>
      <c r="C24" s="19" t="n"/>
      <c r="D24" s="24" t="n"/>
      <c r="E24" s="20" t="n"/>
      <c r="F24" s="25">
        <f>IF(C24="","",N(E24)*IFERROR(VLOOKUP(C24,'الأنواع'!$A$5:$D$12,4,0),0))</f>
        <v/>
      </c>
      <c r="G24" s="26">
        <f>IF(C24="","",IF(IFERROR(VLOOKUP(C24,'الأنواع'!$A$5:$D$12,3,0),0)=0,0,12/IFERROR(VLOOKUP(C24,'الأنواع'!$A$5:$D$12,3,0),0)))</f>
        <v/>
      </c>
      <c r="H24" s="25">
        <f>IF(C24="","",G24*(N(E24)*IFERROR(VLOOKUP(C24,'الأنواع'!$A$5:$D$12,2,0),0)+$C$3))</f>
        <v/>
      </c>
      <c r="I24" s="25">
        <f>IF(C24="","",F24-H24)</f>
        <v/>
      </c>
      <c r="J24" s="27">
        <f>IF(OR(C24="",D24=""),"",DATE(YEAR(D24),MONTH(D24)+IFERROR(VLOOKUP(C24,'الأنواع'!$A$5:$D$12,3,0),0),DAY(D24)))</f>
        <v/>
      </c>
      <c r="K24" s="28">
        <f>IF(J24="","",IF(J24&lt;=TODAY()+7,"زيارة مستحقة","منتظم"))</f>
        <v/>
      </c>
    </row>
    <row r="25">
      <c r="A25" s="19" t="n"/>
      <c r="B25" s="23" t="n"/>
      <c r="C25" s="19" t="n"/>
      <c r="D25" s="24" t="n"/>
      <c r="E25" s="20" t="n"/>
      <c r="F25" s="25">
        <f>IF(C25="","",N(E25)*IFERROR(VLOOKUP(C25,'الأنواع'!$A$5:$D$12,4,0),0))</f>
        <v/>
      </c>
      <c r="G25" s="26">
        <f>IF(C25="","",IF(IFERROR(VLOOKUP(C25,'الأنواع'!$A$5:$D$12,3,0),0)=0,0,12/IFERROR(VLOOKUP(C25,'الأنواع'!$A$5:$D$12,3,0),0)))</f>
        <v/>
      </c>
      <c r="H25" s="25">
        <f>IF(C25="","",G25*(N(E25)*IFERROR(VLOOKUP(C25,'الأنواع'!$A$5:$D$12,2,0),0)+$C$3))</f>
        <v/>
      </c>
      <c r="I25" s="25">
        <f>IF(C25="","",F25-H25)</f>
        <v/>
      </c>
      <c r="J25" s="27">
        <f>IF(OR(C25="",D25=""),"",DATE(YEAR(D25),MONTH(D25)+IFERROR(VLOOKUP(C25,'الأنواع'!$A$5:$D$12,3,0),0),DAY(D25)))</f>
        <v/>
      </c>
      <c r="K25" s="28">
        <f>IF(J25="","",IF(J25&lt;=TODAY()+7,"زيارة مستحقة","منتظم"))</f>
        <v/>
      </c>
    </row>
    <row r="26">
      <c r="A26" s="19" t="n"/>
      <c r="B26" s="23" t="n"/>
      <c r="C26" s="19" t="n"/>
      <c r="D26" s="24" t="n"/>
      <c r="E26" s="20" t="n"/>
      <c r="F26" s="25">
        <f>IF(C26="","",N(E26)*IFERROR(VLOOKUP(C26,'الأنواع'!$A$5:$D$12,4,0),0))</f>
        <v/>
      </c>
      <c r="G26" s="26">
        <f>IF(C26="","",IF(IFERROR(VLOOKUP(C26,'الأنواع'!$A$5:$D$12,3,0),0)=0,0,12/IFERROR(VLOOKUP(C26,'الأنواع'!$A$5:$D$12,3,0),0)))</f>
        <v/>
      </c>
      <c r="H26" s="25">
        <f>IF(C26="","",G26*(N(E26)*IFERROR(VLOOKUP(C26,'الأنواع'!$A$5:$D$12,2,0),0)+$C$3))</f>
        <v/>
      </c>
      <c r="I26" s="25">
        <f>IF(C26="","",F26-H26)</f>
        <v/>
      </c>
      <c r="J26" s="27">
        <f>IF(OR(C26="",D26=""),"",DATE(YEAR(D26),MONTH(D26)+IFERROR(VLOOKUP(C26,'الأنواع'!$A$5:$D$12,3,0),0),DAY(D26)))</f>
        <v/>
      </c>
      <c r="K26" s="28">
        <f>IF(J26="","",IF(J26&lt;=TODAY()+7,"زيارة مستحقة","منتظم"))</f>
        <v/>
      </c>
    </row>
    <row r="27">
      <c r="A27" s="19" t="n"/>
      <c r="B27" s="23" t="n"/>
      <c r="C27" s="19" t="n"/>
      <c r="D27" s="24" t="n"/>
      <c r="E27" s="20" t="n"/>
      <c r="F27" s="25">
        <f>IF(C27="","",N(E27)*IFERROR(VLOOKUP(C27,'الأنواع'!$A$5:$D$12,4,0),0))</f>
        <v/>
      </c>
      <c r="G27" s="26">
        <f>IF(C27="","",IF(IFERROR(VLOOKUP(C27,'الأنواع'!$A$5:$D$12,3,0),0)=0,0,12/IFERROR(VLOOKUP(C27,'الأنواع'!$A$5:$D$12,3,0),0)))</f>
        <v/>
      </c>
      <c r="H27" s="25">
        <f>IF(C27="","",G27*(N(E27)*IFERROR(VLOOKUP(C27,'الأنواع'!$A$5:$D$12,2,0),0)+$C$3))</f>
        <v/>
      </c>
      <c r="I27" s="25">
        <f>IF(C27="","",F27-H27)</f>
        <v/>
      </c>
      <c r="J27" s="27">
        <f>IF(OR(C27="",D27=""),"",DATE(YEAR(D27),MONTH(D27)+IFERROR(VLOOKUP(C27,'الأنواع'!$A$5:$D$12,3,0),0),DAY(D27)))</f>
        <v/>
      </c>
      <c r="K27" s="28">
        <f>IF(J27="","",IF(J27&lt;=TODAY()+7,"زيارة مستحقة","منتظم"))</f>
        <v/>
      </c>
    </row>
    <row r="28">
      <c r="A28" s="19" t="n"/>
      <c r="B28" s="23" t="n"/>
      <c r="C28" s="19" t="n"/>
      <c r="D28" s="24" t="n"/>
      <c r="E28" s="20" t="n"/>
      <c r="F28" s="25">
        <f>IF(C28="","",N(E28)*IFERROR(VLOOKUP(C28,'الأنواع'!$A$5:$D$12,4,0),0))</f>
        <v/>
      </c>
      <c r="G28" s="26">
        <f>IF(C28="","",IF(IFERROR(VLOOKUP(C28,'الأنواع'!$A$5:$D$12,3,0),0)=0,0,12/IFERROR(VLOOKUP(C28,'الأنواع'!$A$5:$D$12,3,0),0)))</f>
        <v/>
      </c>
      <c r="H28" s="25">
        <f>IF(C28="","",G28*(N(E28)*IFERROR(VLOOKUP(C28,'الأنواع'!$A$5:$D$12,2,0),0)+$C$3))</f>
        <v/>
      </c>
      <c r="I28" s="25">
        <f>IF(C28="","",F28-H28)</f>
        <v/>
      </c>
      <c r="J28" s="27">
        <f>IF(OR(C28="",D28=""),"",DATE(YEAR(D28),MONTH(D28)+IFERROR(VLOOKUP(C28,'الأنواع'!$A$5:$D$12,3,0),0),DAY(D28)))</f>
        <v/>
      </c>
      <c r="K28" s="28">
        <f>IF(J28="","",IF(J28&lt;=TODAY()+7,"زيارة مستحقة","منتظم"))</f>
        <v/>
      </c>
    </row>
    <row r="29">
      <c r="A29" s="19" t="n"/>
      <c r="B29" s="23" t="n"/>
      <c r="C29" s="19" t="n"/>
      <c r="D29" s="24" t="n"/>
      <c r="E29" s="20" t="n"/>
      <c r="F29" s="25">
        <f>IF(C29="","",N(E29)*IFERROR(VLOOKUP(C29,'الأنواع'!$A$5:$D$12,4,0),0))</f>
        <v/>
      </c>
      <c r="G29" s="26">
        <f>IF(C29="","",IF(IFERROR(VLOOKUP(C29,'الأنواع'!$A$5:$D$12,3,0),0)=0,0,12/IFERROR(VLOOKUP(C29,'الأنواع'!$A$5:$D$12,3,0),0)))</f>
        <v/>
      </c>
      <c r="H29" s="25">
        <f>IF(C29="","",G29*(N(E29)*IFERROR(VLOOKUP(C29,'الأنواع'!$A$5:$D$12,2,0),0)+$C$3))</f>
        <v/>
      </c>
      <c r="I29" s="25">
        <f>IF(C29="","",F29-H29)</f>
        <v/>
      </c>
      <c r="J29" s="27">
        <f>IF(OR(C29="",D29=""),"",DATE(YEAR(D29),MONTH(D29)+IFERROR(VLOOKUP(C29,'الأنواع'!$A$5:$D$12,3,0),0),DAY(D29)))</f>
        <v/>
      </c>
      <c r="K29" s="28">
        <f>IF(J29="","",IF(J29&lt;=TODAY()+7,"زيارة مستحقة","منتظم"))</f>
        <v/>
      </c>
    </row>
    <row r="30">
      <c r="A30" s="19" t="n"/>
      <c r="B30" s="23" t="n"/>
      <c r="C30" s="19" t="n"/>
      <c r="D30" s="24" t="n"/>
      <c r="E30" s="20" t="n"/>
      <c r="F30" s="25">
        <f>IF(C30="","",N(E30)*IFERROR(VLOOKUP(C30,'الأنواع'!$A$5:$D$12,4,0),0))</f>
        <v/>
      </c>
      <c r="G30" s="26">
        <f>IF(C30="","",IF(IFERROR(VLOOKUP(C30,'الأنواع'!$A$5:$D$12,3,0),0)=0,0,12/IFERROR(VLOOKUP(C30,'الأنواع'!$A$5:$D$12,3,0),0)))</f>
        <v/>
      </c>
      <c r="H30" s="25">
        <f>IF(C30="","",G30*(N(E30)*IFERROR(VLOOKUP(C30,'الأنواع'!$A$5:$D$12,2,0),0)+$C$3))</f>
        <v/>
      </c>
      <c r="I30" s="25">
        <f>IF(C30="","",F30-H30)</f>
        <v/>
      </c>
      <c r="J30" s="27">
        <f>IF(OR(C30="",D30=""),"",DATE(YEAR(D30),MONTH(D30)+IFERROR(VLOOKUP(C30,'الأنواع'!$A$5:$D$12,3,0),0),DAY(D30)))</f>
        <v/>
      </c>
      <c r="K30" s="28">
        <f>IF(J30="","",IF(J30&lt;=TODAY()+7,"زيارة مستحقة","منتظم"))</f>
        <v/>
      </c>
    </row>
    <row r="31">
      <c r="A31" s="19" t="n"/>
      <c r="B31" s="23" t="n"/>
      <c r="C31" s="19" t="n"/>
      <c r="D31" s="24" t="n"/>
      <c r="E31" s="20" t="n"/>
      <c r="F31" s="25">
        <f>IF(C31="","",N(E31)*IFERROR(VLOOKUP(C31,'الأنواع'!$A$5:$D$12,4,0),0))</f>
        <v/>
      </c>
      <c r="G31" s="26">
        <f>IF(C31="","",IF(IFERROR(VLOOKUP(C31,'الأنواع'!$A$5:$D$12,3,0),0)=0,0,12/IFERROR(VLOOKUP(C31,'الأنواع'!$A$5:$D$12,3,0),0)))</f>
        <v/>
      </c>
      <c r="H31" s="25">
        <f>IF(C31="","",G31*(N(E31)*IFERROR(VLOOKUP(C31,'الأنواع'!$A$5:$D$12,2,0),0)+$C$3))</f>
        <v/>
      </c>
      <c r="I31" s="25">
        <f>IF(C31="","",F31-H31)</f>
        <v/>
      </c>
      <c r="J31" s="27">
        <f>IF(OR(C31="",D31=""),"",DATE(YEAR(D31),MONTH(D31)+IFERROR(VLOOKUP(C31,'الأنواع'!$A$5:$D$12,3,0),0),DAY(D31)))</f>
        <v/>
      </c>
      <c r="K31" s="28">
        <f>IF(J31="","",IF(J31&lt;=TODAY()+7,"زيارة مستحقة","منتظم"))</f>
        <v/>
      </c>
    </row>
    <row r="32">
      <c r="A32" s="19" t="n"/>
      <c r="B32" s="23" t="n"/>
      <c r="C32" s="19" t="n"/>
      <c r="D32" s="24" t="n"/>
      <c r="E32" s="20" t="n"/>
      <c r="F32" s="25">
        <f>IF(C32="","",N(E32)*IFERROR(VLOOKUP(C32,'الأنواع'!$A$5:$D$12,4,0),0))</f>
        <v/>
      </c>
      <c r="G32" s="26">
        <f>IF(C32="","",IF(IFERROR(VLOOKUP(C32,'الأنواع'!$A$5:$D$12,3,0),0)=0,0,12/IFERROR(VLOOKUP(C32,'الأنواع'!$A$5:$D$12,3,0),0)))</f>
        <v/>
      </c>
      <c r="H32" s="25">
        <f>IF(C32="","",G32*(N(E32)*IFERROR(VLOOKUP(C32,'الأنواع'!$A$5:$D$12,2,0),0)+$C$3))</f>
        <v/>
      </c>
      <c r="I32" s="25">
        <f>IF(C32="","",F32-H32)</f>
        <v/>
      </c>
      <c r="J32" s="27">
        <f>IF(OR(C32="",D32=""),"",DATE(YEAR(D32),MONTH(D32)+IFERROR(VLOOKUP(C32,'الأنواع'!$A$5:$D$12,3,0),0),DAY(D32)))</f>
        <v/>
      </c>
      <c r="K32" s="28">
        <f>IF(J32="","",IF(J32&lt;=TODAY()+7,"زيارة مستحقة","منتظم"))</f>
        <v/>
      </c>
    </row>
    <row r="33">
      <c r="A33" s="19" t="n"/>
      <c r="B33" s="23" t="n"/>
      <c r="C33" s="19" t="n"/>
      <c r="D33" s="24" t="n"/>
      <c r="E33" s="20" t="n"/>
      <c r="F33" s="25">
        <f>IF(C33="","",N(E33)*IFERROR(VLOOKUP(C33,'الأنواع'!$A$5:$D$12,4,0),0))</f>
        <v/>
      </c>
      <c r="G33" s="26">
        <f>IF(C33="","",IF(IFERROR(VLOOKUP(C33,'الأنواع'!$A$5:$D$12,3,0),0)=0,0,12/IFERROR(VLOOKUP(C33,'الأنواع'!$A$5:$D$12,3,0),0)))</f>
        <v/>
      </c>
      <c r="H33" s="25">
        <f>IF(C33="","",G33*(N(E33)*IFERROR(VLOOKUP(C33,'الأنواع'!$A$5:$D$12,2,0),0)+$C$3))</f>
        <v/>
      </c>
      <c r="I33" s="25">
        <f>IF(C33="","",F33-H33)</f>
        <v/>
      </c>
      <c r="J33" s="27">
        <f>IF(OR(C33="",D33=""),"",DATE(YEAR(D33),MONTH(D33)+IFERROR(VLOOKUP(C33,'الأنواع'!$A$5:$D$12,3,0),0),DAY(D33)))</f>
        <v/>
      </c>
      <c r="K33" s="28">
        <f>IF(J33="","",IF(J33&lt;=TODAY()+7,"زيارة مستحقة","منتظم"))</f>
        <v/>
      </c>
    </row>
    <row r="34">
      <c r="A34" s="19" t="n"/>
      <c r="B34" s="23" t="n"/>
      <c r="C34" s="19" t="n"/>
      <c r="D34" s="24" t="n"/>
      <c r="E34" s="20" t="n"/>
      <c r="F34" s="25">
        <f>IF(C34="","",N(E34)*IFERROR(VLOOKUP(C34,'الأنواع'!$A$5:$D$12,4,0),0))</f>
        <v/>
      </c>
      <c r="G34" s="26">
        <f>IF(C34="","",IF(IFERROR(VLOOKUP(C34,'الأنواع'!$A$5:$D$12,3,0),0)=0,0,12/IFERROR(VLOOKUP(C34,'الأنواع'!$A$5:$D$12,3,0),0)))</f>
        <v/>
      </c>
      <c r="H34" s="25">
        <f>IF(C34="","",G34*(N(E34)*IFERROR(VLOOKUP(C34,'الأنواع'!$A$5:$D$12,2,0),0)+$C$3))</f>
        <v/>
      </c>
      <c r="I34" s="25">
        <f>IF(C34="","",F34-H34)</f>
        <v/>
      </c>
      <c r="J34" s="27">
        <f>IF(OR(C34="",D34=""),"",DATE(YEAR(D34),MONTH(D34)+IFERROR(VLOOKUP(C34,'الأنواع'!$A$5:$D$12,3,0),0),DAY(D34)))</f>
        <v/>
      </c>
      <c r="K34" s="28">
        <f>IF(J34="","",IF(J34&lt;=TODAY()+7,"زيارة مستحقة","منتظم"))</f>
        <v/>
      </c>
    </row>
    <row r="35">
      <c r="A35" s="19" t="n"/>
      <c r="B35" s="23" t="n"/>
      <c r="C35" s="19" t="n"/>
      <c r="D35" s="24" t="n"/>
      <c r="E35" s="20" t="n"/>
      <c r="F35" s="25">
        <f>IF(C35="","",N(E35)*IFERROR(VLOOKUP(C35,'الأنواع'!$A$5:$D$12,4,0),0))</f>
        <v/>
      </c>
      <c r="G35" s="26">
        <f>IF(C35="","",IF(IFERROR(VLOOKUP(C35,'الأنواع'!$A$5:$D$12,3,0),0)=0,0,12/IFERROR(VLOOKUP(C35,'الأنواع'!$A$5:$D$12,3,0),0)))</f>
        <v/>
      </c>
      <c r="H35" s="25">
        <f>IF(C35="","",G35*(N(E35)*IFERROR(VLOOKUP(C35,'الأنواع'!$A$5:$D$12,2,0),0)+$C$3))</f>
        <v/>
      </c>
      <c r="I35" s="25">
        <f>IF(C35="","",F35-H35)</f>
        <v/>
      </c>
      <c r="J35" s="27">
        <f>IF(OR(C35="",D35=""),"",DATE(YEAR(D35),MONTH(D35)+IFERROR(VLOOKUP(C35,'الأنواع'!$A$5:$D$12,3,0),0),DAY(D35)))</f>
        <v/>
      </c>
      <c r="K35" s="28">
        <f>IF(J35="","",IF(J35&lt;=TODAY()+7,"زيارة مستحقة","منتظم"))</f>
        <v/>
      </c>
    </row>
    <row r="36">
      <c r="A36" s="19" t="n"/>
      <c r="B36" s="23" t="n"/>
      <c r="C36" s="19" t="n"/>
      <c r="D36" s="24" t="n"/>
      <c r="E36" s="20" t="n"/>
      <c r="F36" s="25">
        <f>IF(C36="","",N(E36)*IFERROR(VLOOKUP(C36,'الأنواع'!$A$5:$D$12,4,0),0))</f>
        <v/>
      </c>
      <c r="G36" s="26">
        <f>IF(C36="","",IF(IFERROR(VLOOKUP(C36,'الأنواع'!$A$5:$D$12,3,0),0)=0,0,12/IFERROR(VLOOKUP(C36,'الأنواع'!$A$5:$D$12,3,0),0)))</f>
        <v/>
      </c>
      <c r="H36" s="25">
        <f>IF(C36="","",G36*(N(E36)*IFERROR(VLOOKUP(C36,'الأنواع'!$A$5:$D$12,2,0),0)+$C$3))</f>
        <v/>
      </c>
      <c r="I36" s="25">
        <f>IF(C36="","",F36-H36)</f>
        <v/>
      </c>
      <c r="J36" s="27">
        <f>IF(OR(C36="",D36=""),"",DATE(YEAR(D36),MONTH(D36)+IFERROR(VLOOKUP(C36,'الأنواع'!$A$5:$D$12,3,0),0),DAY(D36)))</f>
        <v/>
      </c>
      <c r="K36" s="28">
        <f>IF(J36="","",IF(J36&lt;=TODAY()+7,"زيارة مستحقة","منتظم"))</f>
        <v/>
      </c>
    </row>
    <row r="37">
      <c r="A37" s="19" t="n"/>
      <c r="B37" s="23" t="n"/>
      <c r="C37" s="19" t="n"/>
      <c r="D37" s="24" t="n"/>
      <c r="E37" s="20" t="n"/>
      <c r="F37" s="25">
        <f>IF(C37="","",N(E37)*IFERROR(VLOOKUP(C37,'الأنواع'!$A$5:$D$12,4,0),0))</f>
        <v/>
      </c>
      <c r="G37" s="26">
        <f>IF(C37="","",IF(IFERROR(VLOOKUP(C37,'الأنواع'!$A$5:$D$12,3,0),0)=0,0,12/IFERROR(VLOOKUP(C37,'الأنواع'!$A$5:$D$12,3,0),0)))</f>
        <v/>
      </c>
      <c r="H37" s="25">
        <f>IF(C37="","",G37*(N(E37)*IFERROR(VLOOKUP(C37,'الأنواع'!$A$5:$D$12,2,0),0)+$C$3))</f>
        <v/>
      </c>
      <c r="I37" s="25">
        <f>IF(C37="","",F37-H37)</f>
        <v/>
      </c>
      <c r="J37" s="27">
        <f>IF(OR(C37="",D37=""),"",DATE(YEAR(D37),MONTH(D37)+IFERROR(VLOOKUP(C37,'الأنواع'!$A$5:$D$12,3,0),0),DAY(D37)))</f>
        <v/>
      </c>
      <c r="K37" s="28">
        <f>IF(J37="","",IF(J37&lt;=TODAY()+7,"زيارة مستحقة","منتظم"))</f>
        <v/>
      </c>
    </row>
    <row r="38">
      <c r="A38" s="19" t="n"/>
      <c r="B38" s="23" t="n"/>
      <c r="C38" s="19" t="n"/>
      <c r="D38" s="24" t="n"/>
      <c r="E38" s="20" t="n"/>
      <c r="F38" s="25">
        <f>IF(C38="","",N(E38)*IFERROR(VLOOKUP(C38,'الأنواع'!$A$5:$D$12,4,0),0))</f>
        <v/>
      </c>
      <c r="G38" s="26">
        <f>IF(C38="","",IF(IFERROR(VLOOKUP(C38,'الأنواع'!$A$5:$D$12,3,0),0)=0,0,12/IFERROR(VLOOKUP(C38,'الأنواع'!$A$5:$D$12,3,0),0)))</f>
        <v/>
      </c>
      <c r="H38" s="25">
        <f>IF(C38="","",G38*(N(E38)*IFERROR(VLOOKUP(C38,'الأنواع'!$A$5:$D$12,2,0),0)+$C$3))</f>
        <v/>
      </c>
      <c r="I38" s="25">
        <f>IF(C38="","",F38-H38)</f>
        <v/>
      </c>
      <c r="J38" s="27">
        <f>IF(OR(C38="",D38=""),"",DATE(YEAR(D38),MONTH(D38)+IFERROR(VLOOKUP(C38,'الأنواع'!$A$5:$D$12,3,0),0),DAY(D38)))</f>
        <v/>
      </c>
      <c r="K38" s="28">
        <f>IF(J38="","",IF(J38&lt;=TODAY()+7,"زيارة مستحقة","منتظم"))</f>
        <v/>
      </c>
    </row>
    <row r="39">
      <c r="A39" s="19" t="n"/>
      <c r="B39" s="23" t="n"/>
      <c r="C39" s="19" t="n"/>
      <c r="D39" s="24" t="n"/>
      <c r="E39" s="20" t="n"/>
      <c r="F39" s="25">
        <f>IF(C39="","",N(E39)*IFERROR(VLOOKUP(C39,'الأنواع'!$A$5:$D$12,4,0),0))</f>
        <v/>
      </c>
      <c r="G39" s="26">
        <f>IF(C39="","",IF(IFERROR(VLOOKUP(C39,'الأنواع'!$A$5:$D$12,3,0),0)=0,0,12/IFERROR(VLOOKUP(C39,'الأنواع'!$A$5:$D$12,3,0),0)))</f>
        <v/>
      </c>
      <c r="H39" s="25">
        <f>IF(C39="","",G39*(N(E39)*IFERROR(VLOOKUP(C39,'الأنواع'!$A$5:$D$12,2,0),0)+$C$3))</f>
        <v/>
      </c>
      <c r="I39" s="25">
        <f>IF(C39="","",F39-H39)</f>
        <v/>
      </c>
      <c r="J39" s="27">
        <f>IF(OR(C39="",D39=""),"",DATE(YEAR(D39),MONTH(D39)+IFERROR(VLOOKUP(C39,'الأنواع'!$A$5:$D$12,3,0),0),DAY(D39)))</f>
        <v/>
      </c>
      <c r="K39" s="28">
        <f>IF(J39="","",IF(J39&lt;=TODAY()+7,"زيارة مستحقة","منتظم"))</f>
        <v/>
      </c>
    </row>
    <row r="40">
      <c r="A40" s="19" t="n"/>
      <c r="B40" s="23" t="n"/>
      <c r="C40" s="19" t="n"/>
      <c r="D40" s="24" t="n"/>
      <c r="E40" s="20" t="n"/>
      <c r="F40" s="25">
        <f>IF(C40="","",N(E40)*IFERROR(VLOOKUP(C40,'الأنواع'!$A$5:$D$12,4,0),0))</f>
        <v/>
      </c>
      <c r="G40" s="26">
        <f>IF(C40="","",IF(IFERROR(VLOOKUP(C40,'الأنواع'!$A$5:$D$12,3,0),0)=0,0,12/IFERROR(VLOOKUP(C40,'الأنواع'!$A$5:$D$12,3,0),0)))</f>
        <v/>
      </c>
      <c r="H40" s="25">
        <f>IF(C40="","",G40*(N(E40)*IFERROR(VLOOKUP(C40,'الأنواع'!$A$5:$D$12,2,0),0)+$C$3))</f>
        <v/>
      </c>
      <c r="I40" s="25">
        <f>IF(C40="","",F40-H40)</f>
        <v/>
      </c>
      <c r="J40" s="27">
        <f>IF(OR(C40="",D40=""),"",DATE(YEAR(D40),MONTH(D40)+IFERROR(VLOOKUP(C40,'الأنواع'!$A$5:$D$12,3,0),0),DAY(D40)))</f>
        <v/>
      </c>
      <c r="K40" s="28">
        <f>IF(J40="","",IF(J40&lt;=TODAY()+7,"زيارة مستحقة","منتظم"))</f>
        <v/>
      </c>
    </row>
    <row r="41">
      <c r="A41" s="19" t="n"/>
      <c r="B41" s="23" t="n"/>
      <c r="C41" s="19" t="n"/>
      <c r="D41" s="24" t="n"/>
      <c r="E41" s="20" t="n"/>
      <c r="F41" s="25">
        <f>IF(C41="","",N(E41)*IFERROR(VLOOKUP(C41,'الأنواع'!$A$5:$D$12,4,0),0))</f>
        <v/>
      </c>
      <c r="G41" s="26">
        <f>IF(C41="","",IF(IFERROR(VLOOKUP(C41,'الأنواع'!$A$5:$D$12,3,0),0)=0,0,12/IFERROR(VLOOKUP(C41,'الأنواع'!$A$5:$D$12,3,0),0)))</f>
        <v/>
      </c>
      <c r="H41" s="25">
        <f>IF(C41="","",G41*(N(E41)*IFERROR(VLOOKUP(C41,'الأنواع'!$A$5:$D$12,2,0),0)+$C$3))</f>
        <v/>
      </c>
      <c r="I41" s="25">
        <f>IF(C41="","",F41-H41)</f>
        <v/>
      </c>
      <c r="J41" s="27">
        <f>IF(OR(C41="",D41=""),"",DATE(YEAR(D41),MONTH(D41)+IFERROR(VLOOKUP(C41,'الأنواع'!$A$5:$D$12,3,0),0),DAY(D41)))</f>
        <v/>
      </c>
      <c r="K41" s="28">
        <f>IF(J41="","",IF(J41&lt;=TODAY()+7,"زيارة مستحقة","منتظم"))</f>
        <v/>
      </c>
    </row>
    <row r="42">
      <c r="A42" s="19" t="n"/>
      <c r="B42" s="23" t="n"/>
      <c r="C42" s="19" t="n"/>
      <c r="D42" s="24" t="n"/>
      <c r="E42" s="20" t="n"/>
      <c r="F42" s="25">
        <f>IF(C42="","",N(E42)*IFERROR(VLOOKUP(C42,'الأنواع'!$A$5:$D$12,4,0),0))</f>
        <v/>
      </c>
      <c r="G42" s="26">
        <f>IF(C42="","",IF(IFERROR(VLOOKUP(C42,'الأنواع'!$A$5:$D$12,3,0),0)=0,0,12/IFERROR(VLOOKUP(C42,'الأنواع'!$A$5:$D$12,3,0),0)))</f>
        <v/>
      </c>
      <c r="H42" s="25">
        <f>IF(C42="","",G42*(N(E42)*IFERROR(VLOOKUP(C42,'الأنواع'!$A$5:$D$12,2,0),0)+$C$3))</f>
        <v/>
      </c>
      <c r="I42" s="25">
        <f>IF(C42="","",F42-H42)</f>
        <v/>
      </c>
      <c r="J42" s="27">
        <f>IF(OR(C42="",D42=""),"",DATE(YEAR(D42),MONTH(D42)+IFERROR(VLOOKUP(C42,'الأنواع'!$A$5:$D$12,3,0),0),DAY(D42)))</f>
        <v/>
      </c>
      <c r="K42" s="28">
        <f>IF(J42="","",IF(J42&lt;=TODAY()+7,"زيارة مستحقة","منتظم"))</f>
        <v/>
      </c>
    </row>
    <row r="43">
      <c r="A43" s="19" t="n"/>
      <c r="B43" s="23" t="n"/>
      <c r="C43" s="19" t="n"/>
      <c r="D43" s="24" t="n"/>
      <c r="E43" s="20" t="n"/>
      <c r="F43" s="25">
        <f>IF(C43="","",N(E43)*IFERROR(VLOOKUP(C43,'الأنواع'!$A$5:$D$12,4,0),0))</f>
        <v/>
      </c>
      <c r="G43" s="26">
        <f>IF(C43="","",IF(IFERROR(VLOOKUP(C43,'الأنواع'!$A$5:$D$12,3,0),0)=0,0,12/IFERROR(VLOOKUP(C43,'الأنواع'!$A$5:$D$12,3,0),0)))</f>
        <v/>
      </c>
      <c r="H43" s="25">
        <f>IF(C43="","",G43*(N(E43)*IFERROR(VLOOKUP(C43,'الأنواع'!$A$5:$D$12,2,0),0)+$C$3))</f>
        <v/>
      </c>
      <c r="I43" s="25">
        <f>IF(C43="","",F43-H43)</f>
        <v/>
      </c>
      <c r="J43" s="27">
        <f>IF(OR(C43="",D43=""),"",DATE(YEAR(D43),MONTH(D43)+IFERROR(VLOOKUP(C43,'الأنواع'!$A$5:$D$12,3,0),0),DAY(D43)))</f>
        <v/>
      </c>
      <c r="K43" s="28">
        <f>IF(J43="","",IF(J43&lt;=TODAY()+7,"زيارة مستحقة","منتظم"))</f>
        <v/>
      </c>
    </row>
    <row r="44">
      <c r="A44" s="19" t="n"/>
      <c r="B44" s="23" t="n"/>
      <c r="C44" s="19" t="n"/>
      <c r="D44" s="24" t="n"/>
      <c r="E44" s="20" t="n"/>
      <c r="F44" s="25">
        <f>IF(C44="","",N(E44)*IFERROR(VLOOKUP(C44,'الأنواع'!$A$5:$D$12,4,0),0))</f>
        <v/>
      </c>
      <c r="G44" s="26">
        <f>IF(C44="","",IF(IFERROR(VLOOKUP(C44,'الأنواع'!$A$5:$D$12,3,0),0)=0,0,12/IFERROR(VLOOKUP(C44,'الأنواع'!$A$5:$D$12,3,0),0)))</f>
        <v/>
      </c>
      <c r="H44" s="25">
        <f>IF(C44="","",G44*(N(E44)*IFERROR(VLOOKUP(C44,'الأنواع'!$A$5:$D$12,2,0),0)+$C$3))</f>
        <v/>
      </c>
      <c r="I44" s="25">
        <f>IF(C44="","",F44-H44)</f>
        <v/>
      </c>
      <c r="J44" s="27">
        <f>IF(OR(C44="",D44=""),"",DATE(YEAR(D44),MONTH(D44)+IFERROR(VLOOKUP(C44,'الأنواع'!$A$5:$D$12,3,0),0),DAY(D44)))</f>
        <v/>
      </c>
      <c r="K44" s="28">
        <f>IF(J44="","",IF(J44&lt;=TODAY()+7,"زيارة مستحقة","منتظم"))</f>
        <v/>
      </c>
    </row>
    <row r="45">
      <c r="A45" s="19" t="n"/>
      <c r="B45" s="23" t="n"/>
      <c r="C45" s="19" t="n"/>
      <c r="D45" s="24" t="n"/>
      <c r="E45" s="20" t="n"/>
      <c r="F45" s="25">
        <f>IF(C45="","",N(E45)*IFERROR(VLOOKUP(C45,'الأنواع'!$A$5:$D$12,4,0),0))</f>
        <v/>
      </c>
      <c r="G45" s="26">
        <f>IF(C45="","",IF(IFERROR(VLOOKUP(C45,'الأنواع'!$A$5:$D$12,3,0),0)=0,0,12/IFERROR(VLOOKUP(C45,'الأنواع'!$A$5:$D$12,3,0),0)))</f>
        <v/>
      </c>
      <c r="H45" s="25">
        <f>IF(C45="","",G45*(N(E45)*IFERROR(VLOOKUP(C45,'الأنواع'!$A$5:$D$12,2,0),0)+$C$3))</f>
        <v/>
      </c>
      <c r="I45" s="25">
        <f>IF(C45="","",F45-H45)</f>
        <v/>
      </c>
      <c r="J45" s="27">
        <f>IF(OR(C45="",D45=""),"",DATE(YEAR(D45),MONTH(D45)+IFERROR(VLOOKUP(C45,'الأنواع'!$A$5:$D$12,3,0),0),DAY(D45)))</f>
        <v/>
      </c>
      <c r="K45" s="28">
        <f>IF(J45="","",IF(J45&lt;=TODAY()+7,"زيارة مستحقة","منتظم"))</f>
        <v/>
      </c>
    </row>
    <row r="46">
      <c r="A46" s="19" t="n"/>
      <c r="B46" s="23" t="n"/>
      <c r="C46" s="19" t="n"/>
      <c r="D46" s="24" t="n"/>
      <c r="E46" s="20" t="n"/>
      <c r="F46" s="25">
        <f>IF(C46="","",N(E46)*IFERROR(VLOOKUP(C46,'الأنواع'!$A$5:$D$12,4,0),0))</f>
        <v/>
      </c>
      <c r="G46" s="26">
        <f>IF(C46="","",IF(IFERROR(VLOOKUP(C46,'الأنواع'!$A$5:$D$12,3,0),0)=0,0,12/IFERROR(VLOOKUP(C46,'الأنواع'!$A$5:$D$12,3,0),0)))</f>
        <v/>
      </c>
      <c r="H46" s="25">
        <f>IF(C46="","",G46*(N(E46)*IFERROR(VLOOKUP(C46,'الأنواع'!$A$5:$D$12,2,0),0)+$C$3))</f>
        <v/>
      </c>
      <c r="I46" s="25">
        <f>IF(C46="","",F46-H46)</f>
        <v/>
      </c>
      <c r="J46" s="27">
        <f>IF(OR(C46="",D46=""),"",DATE(YEAR(D46),MONTH(D46)+IFERROR(VLOOKUP(C46,'الأنواع'!$A$5:$D$12,3,0),0),DAY(D46)))</f>
        <v/>
      </c>
      <c r="K46" s="28">
        <f>IF(J46="","",IF(J46&lt;=TODAY()+7,"زيارة مستحقة","منتظم"))</f>
        <v/>
      </c>
    </row>
    <row r="47">
      <c r="A47" s="19" t="n"/>
      <c r="B47" s="23" t="n"/>
      <c r="C47" s="19" t="n"/>
      <c r="D47" s="24" t="n"/>
      <c r="E47" s="20" t="n"/>
      <c r="F47" s="25">
        <f>IF(C47="","",N(E47)*IFERROR(VLOOKUP(C47,'الأنواع'!$A$5:$D$12,4,0),0))</f>
        <v/>
      </c>
      <c r="G47" s="26">
        <f>IF(C47="","",IF(IFERROR(VLOOKUP(C47,'الأنواع'!$A$5:$D$12,3,0),0)=0,0,12/IFERROR(VLOOKUP(C47,'الأنواع'!$A$5:$D$12,3,0),0)))</f>
        <v/>
      </c>
      <c r="H47" s="25">
        <f>IF(C47="","",G47*(N(E47)*IFERROR(VLOOKUP(C47,'الأنواع'!$A$5:$D$12,2,0),0)+$C$3))</f>
        <v/>
      </c>
      <c r="I47" s="25">
        <f>IF(C47="","",F47-H47)</f>
        <v/>
      </c>
      <c r="J47" s="27">
        <f>IF(OR(C47="",D47=""),"",DATE(YEAR(D47),MONTH(D47)+IFERROR(VLOOKUP(C47,'الأنواع'!$A$5:$D$12,3,0),0),DAY(D47)))</f>
        <v/>
      </c>
      <c r="K47" s="28">
        <f>IF(J47="","",IF(J47&lt;=TODAY()+7,"زيارة مستحقة","منتظم"))</f>
        <v/>
      </c>
    </row>
    <row r="48">
      <c r="A48" s="19" t="n"/>
      <c r="B48" s="23" t="n"/>
      <c r="C48" s="19" t="n"/>
      <c r="D48" s="24" t="n"/>
      <c r="E48" s="20" t="n"/>
      <c r="F48" s="25">
        <f>IF(C48="","",N(E48)*IFERROR(VLOOKUP(C48,'الأنواع'!$A$5:$D$12,4,0),0))</f>
        <v/>
      </c>
      <c r="G48" s="26">
        <f>IF(C48="","",IF(IFERROR(VLOOKUP(C48,'الأنواع'!$A$5:$D$12,3,0),0)=0,0,12/IFERROR(VLOOKUP(C48,'الأنواع'!$A$5:$D$12,3,0),0)))</f>
        <v/>
      </c>
      <c r="H48" s="25">
        <f>IF(C48="","",G48*(N(E48)*IFERROR(VLOOKUP(C48,'الأنواع'!$A$5:$D$12,2,0),0)+$C$3))</f>
        <v/>
      </c>
      <c r="I48" s="25">
        <f>IF(C48="","",F48-H48)</f>
        <v/>
      </c>
      <c r="J48" s="27">
        <f>IF(OR(C48="",D48=""),"",DATE(YEAR(D48),MONTH(D48)+IFERROR(VLOOKUP(C48,'الأنواع'!$A$5:$D$12,3,0),0),DAY(D48)))</f>
        <v/>
      </c>
      <c r="K48" s="28">
        <f>IF(J48="","",IF(J48&lt;=TODAY()+7,"زيارة مستحقة","منتظم"))</f>
        <v/>
      </c>
    </row>
    <row r="49">
      <c r="A49" s="19" t="n"/>
      <c r="B49" s="23" t="n"/>
      <c r="C49" s="19" t="n"/>
      <c r="D49" s="24" t="n"/>
      <c r="E49" s="20" t="n"/>
      <c r="F49" s="25">
        <f>IF(C49="","",N(E49)*IFERROR(VLOOKUP(C49,'الأنواع'!$A$5:$D$12,4,0),0))</f>
        <v/>
      </c>
      <c r="G49" s="26">
        <f>IF(C49="","",IF(IFERROR(VLOOKUP(C49,'الأنواع'!$A$5:$D$12,3,0),0)=0,0,12/IFERROR(VLOOKUP(C49,'الأنواع'!$A$5:$D$12,3,0),0)))</f>
        <v/>
      </c>
      <c r="H49" s="25">
        <f>IF(C49="","",G49*(N(E49)*IFERROR(VLOOKUP(C49,'الأنواع'!$A$5:$D$12,2,0),0)+$C$3))</f>
        <v/>
      </c>
      <c r="I49" s="25">
        <f>IF(C49="","",F49-H49)</f>
        <v/>
      </c>
      <c r="J49" s="27">
        <f>IF(OR(C49="",D49=""),"",DATE(YEAR(D49),MONTH(D49)+IFERROR(VLOOKUP(C49,'الأنواع'!$A$5:$D$12,3,0),0),DAY(D49)))</f>
        <v/>
      </c>
      <c r="K49" s="28">
        <f>IF(J49="","",IF(J49&lt;=TODAY()+7,"زيارة مستحقة","منتظم"))</f>
        <v/>
      </c>
    </row>
    <row r="50">
      <c r="A50" s="19" t="n"/>
      <c r="B50" s="23" t="n"/>
      <c r="C50" s="19" t="n"/>
      <c r="D50" s="24" t="n"/>
      <c r="E50" s="20" t="n"/>
      <c r="F50" s="25">
        <f>IF(C50="","",N(E50)*IFERROR(VLOOKUP(C50,'الأنواع'!$A$5:$D$12,4,0),0))</f>
        <v/>
      </c>
      <c r="G50" s="26">
        <f>IF(C50="","",IF(IFERROR(VLOOKUP(C50,'الأنواع'!$A$5:$D$12,3,0),0)=0,0,12/IFERROR(VLOOKUP(C50,'الأنواع'!$A$5:$D$12,3,0),0)))</f>
        <v/>
      </c>
      <c r="H50" s="25">
        <f>IF(C50="","",G50*(N(E50)*IFERROR(VLOOKUP(C50,'الأنواع'!$A$5:$D$12,2,0),0)+$C$3))</f>
        <v/>
      </c>
      <c r="I50" s="25">
        <f>IF(C50="","",F50-H50)</f>
        <v/>
      </c>
      <c r="J50" s="27">
        <f>IF(OR(C50="",D50=""),"",DATE(YEAR(D50),MONTH(D50)+IFERROR(VLOOKUP(C50,'الأنواع'!$A$5:$D$12,3,0),0),DAY(D50)))</f>
        <v/>
      </c>
      <c r="K50" s="28">
        <f>IF(J50="","",IF(J50&lt;=TODAY()+7,"زيارة مستحقة","منتظم"))</f>
        <v/>
      </c>
    </row>
    <row r="51">
      <c r="A51" s="19" t="n"/>
      <c r="B51" s="23" t="n"/>
      <c r="C51" s="19" t="n"/>
      <c r="D51" s="24" t="n"/>
      <c r="E51" s="20" t="n"/>
      <c r="F51" s="25">
        <f>IF(C51="","",N(E51)*IFERROR(VLOOKUP(C51,'الأنواع'!$A$5:$D$12,4,0),0))</f>
        <v/>
      </c>
      <c r="G51" s="26">
        <f>IF(C51="","",IF(IFERROR(VLOOKUP(C51,'الأنواع'!$A$5:$D$12,3,0),0)=0,0,12/IFERROR(VLOOKUP(C51,'الأنواع'!$A$5:$D$12,3,0),0)))</f>
        <v/>
      </c>
      <c r="H51" s="25">
        <f>IF(C51="","",G51*(N(E51)*IFERROR(VLOOKUP(C51,'الأنواع'!$A$5:$D$12,2,0),0)+$C$3))</f>
        <v/>
      </c>
      <c r="I51" s="25">
        <f>IF(C51="","",F51-H51)</f>
        <v/>
      </c>
      <c r="J51" s="27">
        <f>IF(OR(C51="",D51=""),"",DATE(YEAR(D51),MONTH(D51)+IFERROR(VLOOKUP(C51,'الأنواع'!$A$5:$D$12,3,0),0),DAY(D51)))</f>
        <v/>
      </c>
      <c r="K51" s="28">
        <f>IF(J51="","",IF(J51&lt;=TODAY()+7,"زيارة مستحقة","منتظم"))</f>
        <v/>
      </c>
    </row>
    <row r="52">
      <c r="A52" s="19" t="n"/>
      <c r="B52" s="23" t="n"/>
      <c r="C52" s="19" t="n"/>
      <c r="D52" s="24" t="n"/>
      <c r="E52" s="20" t="n"/>
      <c r="F52" s="25">
        <f>IF(C52="","",N(E52)*IFERROR(VLOOKUP(C52,'الأنواع'!$A$5:$D$12,4,0),0))</f>
        <v/>
      </c>
      <c r="G52" s="26">
        <f>IF(C52="","",IF(IFERROR(VLOOKUP(C52,'الأنواع'!$A$5:$D$12,3,0),0)=0,0,12/IFERROR(VLOOKUP(C52,'الأنواع'!$A$5:$D$12,3,0),0)))</f>
        <v/>
      </c>
      <c r="H52" s="25">
        <f>IF(C52="","",G52*(N(E52)*IFERROR(VLOOKUP(C52,'الأنواع'!$A$5:$D$12,2,0),0)+$C$3))</f>
        <v/>
      </c>
      <c r="I52" s="25">
        <f>IF(C52="","",F52-H52)</f>
        <v/>
      </c>
      <c r="J52" s="27">
        <f>IF(OR(C52="",D52=""),"",DATE(YEAR(D52),MONTH(D52)+IFERROR(VLOOKUP(C52,'الأنواع'!$A$5:$D$12,3,0),0),DAY(D52)))</f>
        <v/>
      </c>
      <c r="K52" s="28">
        <f>IF(J52="","",IF(J52&lt;=TODAY()+7,"زيارة مستحقة","منتظم"))</f>
        <v/>
      </c>
    </row>
    <row r="53">
      <c r="A53" s="19" t="n"/>
      <c r="B53" s="23" t="n"/>
      <c r="C53" s="19" t="n"/>
      <c r="D53" s="24" t="n"/>
      <c r="E53" s="20" t="n"/>
      <c r="F53" s="25">
        <f>IF(C53="","",N(E53)*IFERROR(VLOOKUP(C53,'الأنواع'!$A$5:$D$12,4,0),0))</f>
        <v/>
      </c>
      <c r="G53" s="26">
        <f>IF(C53="","",IF(IFERROR(VLOOKUP(C53,'الأنواع'!$A$5:$D$12,3,0),0)=0,0,12/IFERROR(VLOOKUP(C53,'الأنواع'!$A$5:$D$12,3,0),0)))</f>
        <v/>
      </c>
      <c r="H53" s="25">
        <f>IF(C53="","",G53*(N(E53)*IFERROR(VLOOKUP(C53,'الأنواع'!$A$5:$D$12,2,0),0)+$C$3))</f>
        <v/>
      </c>
      <c r="I53" s="25">
        <f>IF(C53="","",F53-H53)</f>
        <v/>
      </c>
      <c r="J53" s="27">
        <f>IF(OR(C53="",D53=""),"",DATE(YEAR(D53),MONTH(D53)+IFERROR(VLOOKUP(C53,'الأنواع'!$A$5:$D$12,3,0),0),DAY(D53)))</f>
        <v/>
      </c>
      <c r="K53" s="28">
        <f>IF(J53="","",IF(J53&lt;=TODAY()+7,"زيارة مستحقة","منتظم"))</f>
        <v/>
      </c>
    </row>
    <row r="54">
      <c r="A54" s="19" t="n"/>
      <c r="B54" s="23" t="n"/>
      <c r="C54" s="19" t="n"/>
      <c r="D54" s="24" t="n"/>
      <c r="E54" s="20" t="n"/>
      <c r="F54" s="25">
        <f>IF(C54="","",N(E54)*IFERROR(VLOOKUP(C54,'الأنواع'!$A$5:$D$12,4,0),0))</f>
        <v/>
      </c>
      <c r="G54" s="26">
        <f>IF(C54="","",IF(IFERROR(VLOOKUP(C54,'الأنواع'!$A$5:$D$12,3,0),0)=0,0,12/IFERROR(VLOOKUP(C54,'الأنواع'!$A$5:$D$12,3,0),0)))</f>
        <v/>
      </c>
      <c r="H54" s="25">
        <f>IF(C54="","",G54*(N(E54)*IFERROR(VLOOKUP(C54,'الأنواع'!$A$5:$D$12,2,0),0)+$C$3))</f>
        <v/>
      </c>
      <c r="I54" s="25">
        <f>IF(C54="","",F54-H54)</f>
        <v/>
      </c>
      <c r="J54" s="27">
        <f>IF(OR(C54="",D54=""),"",DATE(YEAR(D54),MONTH(D54)+IFERROR(VLOOKUP(C54,'الأنواع'!$A$5:$D$12,3,0),0),DAY(D54)))</f>
        <v/>
      </c>
      <c r="K54" s="28">
        <f>IF(J54="","",IF(J54&lt;=TODAY()+7,"زيارة مستحقة","منتظم"))</f>
        <v/>
      </c>
    </row>
    <row r="55">
      <c r="A55" s="19" t="n"/>
      <c r="B55" s="23" t="n"/>
      <c r="C55" s="19" t="n"/>
      <c r="D55" s="24" t="n"/>
      <c r="E55" s="20" t="n"/>
      <c r="F55" s="25">
        <f>IF(C55="","",N(E55)*IFERROR(VLOOKUP(C55,'الأنواع'!$A$5:$D$12,4,0),0))</f>
        <v/>
      </c>
      <c r="G55" s="26">
        <f>IF(C55="","",IF(IFERROR(VLOOKUP(C55,'الأنواع'!$A$5:$D$12,3,0),0)=0,0,12/IFERROR(VLOOKUP(C55,'الأنواع'!$A$5:$D$12,3,0),0)))</f>
        <v/>
      </c>
      <c r="H55" s="25">
        <f>IF(C55="","",G55*(N(E55)*IFERROR(VLOOKUP(C55,'الأنواع'!$A$5:$D$12,2,0),0)+$C$3))</f>
        <v/>
      </c>
      <c r="I55" s="25">
        <f>IF(C55="","",F55-H55)</f>
        <v/>
      </c>
      <c r="J55" s="27">
        <f>IF(OR(C55="",D55=""),"",DATE(YEAR(D55),MONTH(D55)+IFERROR(VLOOKUP(C55,'الأنواع'!$A$5:$D$12,3,0),0),DAY(D55)))</f>
        <v/>
      </c>
      <c r="K55" s="28">
        <f>IF(J55="","",IF(J55&lt;=TODAY()+7,"زيارة مستحقة","منتظم"))</f>
        <v/>
      </c>
    </row>
    <row r="56">
      <c r="A56" s="19" t="n"/>
      <c r="B56" s="23" t="n"/>
      <c r="C56" s="19" t="n"/>
      <c r="D56" s="24" t="n"/>
      <c r="E56" s="20" t="n"/>
      <c r="F56" s="25">
        <f>IF(C56="","",N(E56)*IFERROR(VLOOKUP(C56,'الأنواع'!$A$5:$D$12,4,0),0))</f>
        <v/>
      </c>
      <c r="G56" s="26">
        <f>IF(C56="","",IF(IFERROR(VLOOKUP(C56,'الأنواع'!$A$5:$D$12,3,0),0)=0,0,12/IFERROR(VLOOKUP(C56,'الأنواع'!$A$5:$D$12,3,0),0)))</f>
        <v/>
      </c>
      <c r="H56" s="25">
        <f>IF(C56="","",G56*(N(E56)*IFERROR(VLOOKUP(C56,'الأنواع'!$A$5:$D$12,2,0),0)+$C$3))</f>
        <v/>
      </c>
      <c r="I56" s="25">
        <f>IF(C56="","",F56-H56)</f>
        <v/>
      </c>
      <c r="J56" s="27">
        <f>IF(OR(C56="",D56=""),"",DATE(YEAR(D56),MONTH(D56)+IFERROR(VLOOKUP(C56,'الأنواع'!$A$5:$D$12,3,0),0),DAY(D56)))</f>
        <v/>
      </c>
      <c r="K56" s="28">
        <f>IF(J56="","",IF(J56&lt;=TODAY()+7,"زيارة مستحقة","منتظم"))</f>
        <v/>
      </c>
    </row>
    <row r="57">
      <c r="A57" s="19" t="n"/>
      <c r="B57" s="23" t="n"/>
      <c r="C57" s="19" t="n"/>
      <c r="D57" s="24" t="n"/>
      <c r="E57" s="20" t="n"/>
      <c r="F57" s="25">
        <f>IF(C57="","",N(E57)*IFERROR(VLOOKUP(C57,'الأنواع'!$A$5:$D$12,4,0),0))</f>
        <v/>
      </c>
      <c r="G57" s="26">
        <f>IF(C57="","",IF(IFERROR(VLOOKUP(C57,'الأنواع'!$A$5:$D$12,3,0),0)=0,0,12/IFERROR(VLOOKUP(C57,'الأنواع'!$A$5:$D$12,3,0),0)))</f>
        <v/>
      </c>
      <c r="H57" s="25">
        <f>IF(C57="","",G57*(N(E57)*IFERROR(VLOOKUP(C57,'الأنواع'!$A$5:$D$12,2,0),0)+$C$3))</f>
        <v/>
      </c>
      <c r="I57" s="25">
        <f>IF(C57="","",F57-H57)</f>
        <v/>
      </c>
      <c r="J57" s="27">
        <f>IF(OR(C57="",D57=""),"",DATE(YEAR(D57),MONTH(D57)+IFERROR(VLOOKUP(C57,'الأنواع'!$A$5:$D$12,3,0),0),DAY(D57)))</f>
        <v/>
      </c>
      <c r="K57" s="28">
        <f>IF(J57="","",IF(J57&lt;=TODAY()+7,"زيارة مستحقة","منتظم"))</f>
        <v/>
      </c>
    </row>
    <row r="58">
      <c r="A58" s="19" t="n"/>
      <c r="B58" s="23" t="n"/>
      <c r="C58" s="19" t="n"/>
      <c r="D58" s="24" t="n"/>
      <c r="E58" s="20" t="n"/>
      <c r="F58" s="25">
        <f>IF(C58="","",N(E58)*IFERROR(VLOOKUP(C58,'الأنواع'!$A$5:$D$12,4,0),0))</f>
        <v/>
      </c>
      <c r="G58" s="26">
        <f>IF(C58="","",IF(IFERROR(VLOOKUP(C58,'الأنواع'!$A$5:$D$12,3,0),0)=0,0,12/IFERROR(VLOOKUP(C58,'الأنواع'!$A$5:$D$12,3,0),0)))</f>
        <v/>
      </c>
      <c r="H58" s="25">
        <f>IF(C58="","",G58*(N(E58)*IFERROR(VLOOKUP(C58,'الأنواع'!$A$5:$D$12,2,0),0)+$C$3))</f>
        <v/>
      </c>
      <c r="I58" s="25">
        <f>IF(C58="","",F58-H58)</f>
        <v/>
      </c>
      <c r="J58" s="27">
        <f>IF(OR(C58="",D58=""),"",DATE(YEAR(D58),MONTH(D58)+IFERROR(VLOOKUP(C58,'الأنواع'!$A$5:$D$12,3,0),0),DAY(D58)))</f>
        <v/>
      </c>
      <c r="K58" s="28">
        <f>IF(J58="","",IF(J58&lt;=TODAY()+7,"زيارة مستحقة","منتظم"))</f>
        <v/>
      </c>
    </row>
    <row r="59">
      <c r="A59" s="19" t="n"/>
      <c r="B59" s="23" t="n"/>
      <c r="C59" s="19" t="n"/>
      <c r="D59" s="24" t="n"/>
      <c r="E59" s="20" t="n"/>
      <c r="F59" s="25">
        <f>IF(C59="","",N(E59)*IFERROR(VLOOKUP(C59,'الأنواع'!$A$5:$D$12,4,0),0))</f>
        <v/>
      </c>
      <c r="G59" s="26">
        <f>IF(C59="","",IF(IFERROR(VLOOKUP(C59,'الأنواع'!$A$5:$D$12,3,0),0)=0,0,12/IFERROR(VLOOKUP(C59,'الأنواع'!$A$5:$D$12,3,0),0)))</f>
        <v/>
      </c>
      <c r="H59" s="25">
        <f>IF(C59="","",G59*(N(E59)*IFERROR(VLOOKUP(C59,'الأنواع'!$A$5:$D$12,2,0),0)+$C$3))</f>
        <v/>
      </c>
      <c r="I59" s="25">
        <f>IF(C59="","",F59-H59)</f>
        <v/>
      </c>
      <c r="J59" s="27">
        <f>IF(OR(C59="",D59=""),"",DATE(YEAR(D59),MONTH(D59)+IFERROR(VLOOKUP(C59,'الأنواع'!$A$5:$D$12,3,0),0),DAY(D59)))</f>
        <v/>
      </c>
      <c r="K59" s="28">
        <f>IF(J59="","",IF(J59&lt;=TODAY()+7,"زيارة مستحقة","منتظم"))</f>
        <v/>
      </c>
    </row>
    <row r="60">
      <c r="A60" s="19" t="n"/>
      <c r="B60" s="23" t="n"/>
      <c r="C60" s="19" t="n"/>
      <c r="D60" s="24" t="n"/>
      <c r="E60" s="20" t="n"/>
      <c r="F60" s="25">
        <f>IF(C60="","",N(E60)*IFERROR(VLOOKUP(C60,'الأنواع'!$A$5:$D$12,4,0),0))</f>
        <v/>
      </c>
      <c r="G60" s="26">
        <f>IF(C60="","",IF(IFERROR(VLOOKUP(C60,'الأنواع'!$A$5:$D$12,3,0),0)=0,0,12/IFERROR(VLOOKUP(C60,'الأنواع'!$A$5:$D$12,3,0),0)))</f>
        <v/>
      </c>
      <c r="H60" s="25">
        <f>IF(C60="","",G60*(N(E60)*IFERROR(VLOOKUP(C60,'الأنواع'!$A$5:$D$12,2,0),0)+$C$3))</f>
        <v/>
      </c>
      <c r="I60" s="25">
        <f>IF(C60="","",F60-H60)</f>
        <v/>
      </c>
      <c r="J60" s="27">
        <f>IF(OR(C60="",D60=""),"",DATE(YEAR(D60),MONTH(D60)+IFERROR(VLOOKUP(C60,'الأنواع'!$A$5:$D$12,3,0),0),DAY(D60)))</f>
        <v/>
      </c>
      <c r="K60" s="28">
        <f>IF(J60="","",IF(J60&lt;=TODAY()+7,"زيارة مستحقة","منتظم"))</f>
        <v/>
      </c>
    </row>
    <row r="61">
      <c r="A61" s="19" t="n"/>
      <c r="B61" s="23" t="n"/>
      <c r="C61" s="19" t="n"/>
      <c r="D61" s="24" t="n"/>
      <c r="E61" s="20" t="n"/>
      <c r="F61" s="25">
        <f>IF(C61="","",N(E61)*IFERROR(VLOOKUP(C61,'الأنواع'!$A$5:$D$12,4,0),0))</f>
        <v/>
      </c>
      <c r="G61" s="26">
        <f>IF(C61="","",IF(IFERROR(VLOOKUP(C61,'الأنواع'!$A$5:$D$12,3,0),0)=0,0,12/IFERROR(VLOOKUP(C61,'الأنواع'!$A$5:$D$12,3,0),0)))</f>
        <v/>
      </c>
      <c r="H61" s="25">
        <f>IF(C61="","",G61*(N(E61)*IFERROR(VLOOKUP(C61,'الأنواع'!$A$5:$D$12,2,0),0)+$C$3))</f>
        <v/>
      </c>
      <c r="I61" s="25">
        <f>IF(C61="","",F61-H61)</f>
        <v/>
      </c>
      <c r="J61" s="27">
        <f>IF(OR(C61="",D61=""),"",DATE(YEAR(D61),MONTH(D61)+IFERROR(VLOOKUP(C61,'الأنواع'!$A$5:$D$12,3,0),0),DAY(D61)))</f>
        <v/>
      </c>
      <c r="K61" s="28">
        <f>IF(J61="","",IF(J61&lt;=TODAY()+7,"زيارة مستحقة","منتظم"))</f>
        <v/>
      </c>
    </row>
    <row r="62">
      <c r="A62" s="19" t="n"/>
      <c r="B62" s="23" t="n"/>
      <c r="C62" s="19" t="n"/>
      <c r="D62" s="24" t="n"/>
      <c r="E62" s="20" t="n"/>
      <c r="F62" s="25">
        <f>IF(C62="","",N(E62)*IFERROR(VLOOKUP(C62,'الأنواع'!$A$5:$D$12,4,0),0))</f>
        <v/>
      </c>
      <c r="G62" s="26">
        <f>IF(C62="","",IF(IFERROR(VLOOKUP(C62,'الأنواع'!$A$5:$D$12,3,0),0)=0,0,12/IFERROR(VLOOKUP(C62,'الأنواع'!$A$5:$D$12,3,0),0)))</f>
        <v/>
      </c>
      <c r="H62" s="25">
        <f>IF(C62="","",G62*(N(E62)*IFERROR(VLOOKUP(C62,'الأنواع'!$A$5:$D$12,2,0),0)+$C$3))</f>
        <v/>
      </c>
      <c r="I62" s="25">
        <f>IF(C62="","",F62-H62)</f>
        <v/>
      </c>
      <c r="J62" s="27">
        <f>IF(OR(C62="",D62=""),"",DATE(YEAR(D62),MONTH(D62)+IFERROR(VLOOKUP(C62,'الأنواع'!$A$5:$D$12,3,0),0),DAY(D62)))</f>
        <v/>
      </c>
      <c r="K62" s="28">
        <f>IF(J62="","",IF(J62&lt;=TODAY()+7,"زيارة مستحقة","منتظم"))</f>
        <v/>
      </c>
    </row>
    <row r="63">
      <c r="A63" s="19" t="n"/>
      <c r="B63" s="23" t="n"/>
      <c r="C63" s="19" t="n"/>
      <c r="D63" s="24" t="n"/>
      <c r="E63" s="20" t="n"/>
      <c r="F63" s="25">
        <f>IF(C63="","",N(E63)*IFERROR(VLOOKUP(C63,'الأنواع'!$A$5:$D$12,4,0),0))</f>
        <v/>
      </c>
      <c r="G63" s="26">
        <f>IF(C63="","",IF(IFERROR(VLOOKUP(C63,'الأنواع'!$A$5:$D$12,3,0),0)=0,0,12/IFERROR(VLOOKUP(C63,'الأنواع'!$A$5:$D$12,3,0),0)))</f>
        <v/>
      </c>
      <c r="H63" s="25">
        <f>IF(C63="","",G63*(N(E63)*IFERROR(VLOOKUP(C63,'الأنواع'!$A$5:$D$12,2,0),0)+$C$3))</f>
        <v/>
      </c>
      <c r="I63" s="25">
        <f>IF(C63="","",F63-H63)</f>
        <v/>
      </c>
      <c r="J63" s="27">
        <f>IF(OR(C63="",D63=""),"",DATE(YEAR(D63),MONTH(D63)+IFERROR(VLOOKUP(C63,'الأنواع'!$A$5:$D$12,3,0),0),DAY(D63)))</f>
        <v/>
      </c>
      <c r="K63" s="28">
        <f>IF(J63="","",IF(J63&lt;=TODAY()+7,"زيارة مستحقة","منتظم"))</f>
        <v/>
      </c>
    </row>
    <row r="64">
      <c r="A64" s="19" t="n"/>
      <c r="B64" s="23" t="n"/>
      <c r="C64" s="19" t="n"/>
      <c r="D64" s="24" t="n"/>
      <c r="E64" s="20" t="n"/>
      <c r="F64" s="25">
        <f>IF(C64="","",N(E64)*IFERROR(VLOOKUP(C64,'الأنواع'!$A$5:$D$12,4,0),0))</f>
        <v/>
      </c>
      <c r="G64" s="26">
        <f>IF(C64="","",IF(IFERROR(VLOOKUP(C64,'الأنواع'!$A$5:$D$12,3,0),0)=0,0,12/IFERROR(VLOOKUP(C64,'الأنواع'!$A$5:$D$12,3,0),0)))</f>
        <v/>
      </c>
      <c r="H64" s="25">
        <f>IF(C64="","",G64*(N(E64)*IFERROR(VLOOKUP(C64,'الأنواع'!$A$5:$D$12,2,0),0)+$C$3))</f>
        <v/>
      </c>
      <c r="I64" s="25">
        <f>IF(C64="","",F64-H64)</f>
        <v/>
      </c>
      <c r="J64" s="27">
        <f>IF(OR(C64="",D64=""),"",DATE(YEAR(D64),MONTH(D64)+IFERROR(VLOOKUP(C64,'الأنواع'!$A$5:$D$12,3,0),0),DAY(D64)))</f>
        <v/>
      </c>
      <c r="K64" s="28">
        <f>IF(J64="","",IF(J64&lt;=TODAY()+7,"زيارة مستحقة","منتظم"))</f>
        <v/>
      </c>
    </row>
    <row r="65">
      <c r="A65" s="19" t="n"/>
      <c r="B65" s="23" t="n"/>
      <c r="C65" s="19" t="n"/>
      <c r="D65" s="24" t="n"/>
      <c r="E65" s="20" t="n"/>
      <c r="F65" s="25">
        <f>IF(C65="","",N(E65)*IFERROR(VLOOKUP(C65,'الأنواع'!$A$5:$D$12,4,0),0))</f>
        <v/>
      </c>
      <c r="G65" s="26">
        <f>IF(C65="","",IF(IFERROR(VLOOKUP(C65,'الأنواع'!$A$5:$D$12,3,0),0)=0,0,12/IFERROR(VLOOKUP(C65,'الأنواع'!$A$5:$D$12,3,0),0)))</f>
        <v/>
      </c>
      <c r="H65" s="25">
        <f>IF(C65="","",G65*(N(E65)*IFERROR(VLOOKUP(C65,'الأنواع'!$A$5:$D$12,2,0),0)+$C$3))</f>
        <v/>
      </c>
      <c r="I65" s="25">
        <f>IF(C65="","",F65-H65)</f>
        <v/>
      </c>
      <c r="J65" s="27">
        <f>IF(OR(C65="",D65=""),"",DATE(YEAR(D65),MONTH(D65)+IFERROR(VLOOKUP(C65,'الأنواع'!$A$5:$D$12,3,0),0),DAY(D65)))</f>
        <v/>
      </c>
      <c r="K65" s="28">
        <f>IF(J65="","",IF(J65&lt;=TODAY()+7,"زيارة مستحقة","منتظم"))</f>
        <v/>
      </c>
    </row>
    <row r="66">
      <c r="A66" s="19" t="n"/>
      <c r="B66" s="23" t="n"/>
      <c r="C66" s="19" t="n"/>
      <c r="D66" s="24" t="n"/>
      <c r="E66" s="20" t="n"/>
      <c r="F66" s="25">
        <f>IF(C66="","",N(E66)*IFERROR(VLOOKUP(C66,'الأنواع'!$A$5:$D$12,4,0),0))</f>
        <v/>
      </c>
      <c r="G66" s="26">
        <f>IF(C66="","",IF(IFERROR(VLOOKUP(C66,'الأنواع'!$A$5:$D$12,3,0),0)=0,0,12/IFERROR(VLOOKUP(C66,'الأنواع'!$A$5:$D$12,3,0),0)))</f>
        <v/>
      </c>
      <c r="H66" s="25">
        <f>IF(C66="","",G66*(N(E66)*IFERROR(VLOOKUP(C66,'الأنواع'!$A$5:$D$12,2,0),0)+$C$3))</f>
        <v/>
      </c>
      <c r="I66" s="25">
        <f>IF(C66="","",F66-H66)</f>
        <v/>
      </c>
      <c r="J66" s="27">
        <f>IF(OR(C66="",D66=""),"",DATE(YEAR(D66),MONTH(D66)+IFERROR(VLOOKUP(C66,'الأنواع'!$A$5:$D$12,3,0),0),DAY(D66)))</f>
        <v/>
      </c>
      <c r="K66" s="28">
        <f>IF(J66="","",IF(J66&lt;=TODAY()+7,"زيارة مستحقة","منتظم"))</f>
        <v/>
      </c>
    </row>
    <row r="67">
      <c r="A67" s="19" t="n"/>
      <c r="B67" s="23" t="n"/>
      <c r="C67" s="19" t="n"/>
      <c r="D67" s="24" t="n"/>
      <c r="E67" s="20" t="n"/>
      <c r="F67" s="25">
        <f>IF(C67="","",N(E67)*IFERROR(VLOOKUP(C67,'الأنواع'!$A$5:$D$12,4,0),0))</f>
        <v/>
      </c>
      <c r="G67" s="26">
        <f>IF(C67="","",IF(IFERROR(VLOOKUP(C67,'الأنواع'!$A$5:$D$12,3,0),0)=0,0,12/IFERROR(VLOOKUP(C67,'الأنواع'!$A$5:$D$12,3,0),0)))</f>
        <v/>
      </c>
      <c r="H67" s="25">
        <f>IF(C67="","",G67*(N(E67)*IFERROR(VLOOKUP(C67,'الأنواع'!$A$5:$D$12,2,0),0)+$C$3))</f>
        <v/>
      </c>
      <c r="I67" s="25">
        <f>IF(C67="","",F67-H67)</f>
        <v/>
      </c>
      <c r="J67" s="27">
        <f>IF(OR(C67="",D67=""),"",DATE(YEAR(D67),MONTH(D67)+IFERROR(VLOOKUP(C67,'الأنواع'!$A$5:$D$12,3,0),0),DAY(D67)))</f>
        <v/>
      </c>
      <c r="K67" s="28">
        <f>IF(J67="","",IF(J67&lt;=TODAY()+7,"زيارة مستحقة","منتظم"))</f>
        <v/>
      </c>
    </row>
    <row r="68">
      <c r="A68" s="19" t="n"/>
      <c r="B68" s="23" t="n"/>
      <c r="C68" s="19" t="n"/>
      <c r="D68" s="24" t="n"/>
      <c r="E68" s="20" t="n"/>
      <c r="F68" s="25">
        <f>IF(C68="","",N(E68)*IFERROR(VLOOKUP(C68,'الأنواع'!$A$5:$D$12,4,0),0))</f>
        <v/>
      </c>
      <c r="G68" s="26">
        <f>IF(C68="","",IF(IFERROR(VLOOKUP(C68,'الأنواع'!$A$5:$D$12,3,0),0)=0,0,12/IFERROR(VLOOKUP(C68,'الأنواع'!$A$5:$D$12,3,0),0)))</f>
        <v/>
      </c>
      <c r="H68" s="25">
        <f>IF(C68="","",G68*(N(E68)*IFERROR(VLOOKUP(C68,'الأنواع'!$A$5:$D$12,2,0),0)+$C$3))</f>
        <v/>
      </c>
      <c r="I68" s="25">
        <f>IF(C68="","",F68-H68)</f>
        <v/>
      </c>
      <c r="J68" s="27">
        <f>IF(OR(C68="",D68=""),"",DATE(YEAR(D68),MONTH(D68)+IFERROR(VLOOKUP(C68,'الأنواع'!$A$5:$D$12,3,0),0),DAY(D68)))</f>
        <v/>
      </c>
      <c r="K68" s="28">
        <f>IF(J68="","",IF(J68&lt;=TODAY()+7,"زيارة مستحقة","منتظم"))</f>
        <v/>
      </c>
    </row>
    <row r="69">
      <c r="A69" s="19" t="n"/>
      <c r="B69" s="23" t="n"/>
      <c r="C69" s="19" t="n"/>
      <c r="D69" s="24" t="n"/>
      <c r="E69" s="20" t="n"/>
      <c r="F69" s="25">
        <f>IF(C69="","",N(E69)*IFERROR(VLOOKUP(C69,'الأنواع'!$A$5:$D$12,4,0),0))</f>
        <v/>
      </c>
      <c r="G69" s="26">
        <f>IF(C69="","",IF(IFERROR(VLOOKUP(C69,'الأنواع'!$A$5:$D$12,3,0),0)=0,0,12/IFERROR(VLOOKUP(C69,'الأنواع'!$A$5:$D$12,3,0),0)))</f>
        <v/>
      </c>
      <c r="H69" s="25">
        <f>IF(C69="","",G69*(N(E69)*IFERROR(VLOOKUP(C69,'الأنواع'!$A$5:$D$12,2,0),0)+$C$3))</f>
        <v/>
      </c>
      <c r="I69" s="25">
        <f>IF(C69="","",F69-H69)</f>
        <v/>
      </c>
      <c r="J69" s="27">
        <f>IF(OR(C69="",D69=""),"",DATE(YEAR(D69),MONTH(D69)+IFERROR(VLOOKUP(C69,'الأنواع'!$A$5:$D$12,3,0),0),DAY(D69)))</f>
        <v/>
      </c>
      <c r="K69" s="28">
        <f>IF(J69="","",IF(J69&lt;=TODAY()+7,"زيارة مستحقة","منتظم"))</f>
        <v/>
      </c>
    </row>
    <row r="70">
      <c r="A70" s="19" t="n"/>
      <c r="B70" s="23" t="n"/>
      <c r="C70" s="19" t="n"/>
      <c r="D70" s="24" t="n"/>
      <c r="E70" s="20" t="n"/>
      <c r="F70" s="25">
        <f>IF(C70="","",N(E70)*IFERROR(VLOOKUP(C70,'الأنواع'!$A$5:$D$12,4,0),0))</f>
        <v/>
      </c>
      <c r="G70" s="26">
        <f>IF(C70="","",IF(IFERROR(VLOOKUP(C70,'الأنواع'!$A$5:$D$12,3,0),0)=0,0,12/IFERROR(VLOOKUP(C70,'الأنواع'!$A$5:$D$12,3,0),0)))</f>
        <v/>
      </c>
      <c r="H70" s="25">
        <f>IF(C70="","",G70*(N(E70)*IFERROR(VLOOKUP(C70,'الأنواع'!$A$5:$D$12,2,0),0)+$C$3))</f>
        <v/>
      </c>
      <c r="I70" s="25">
        <f>IF(C70="","",F70-H70)</f>
        <v/>
      </c>
      <c r="J70" s="27">
        <f>IF(OR(C70="",D70=""),"",DATE(YEAR(D70),MONTH(D70)+IFERROR(VLOOKUP(C70,'الأنواع'!$A$5:$D$12,3,0),0),DAY(D70)))</f>
        <v/>
      </c>
      <c r="K70" s="28">
        <f>IF(J70="","",IF(J70&lt;=TODAY()+7,"زيارة مستحقة","منتظم"))</f>
        <v/>
      </c>
    </row>
    <row r="71">
      <c r="A71" s="19" t="n"/>
      <c r="B71" s="23" t="n"/>
      <c r="C71" s="19" t="n"/>
      <c r="D71" s="24" t="n"/>
      <c r="E71" s="20" t="n"/>
      <c r="F71" s="25">
        <f>IF(C71="","",N(E71)*IFERROR(VLOOKUP(C71,'الأنواع'!$A$5:$D$12,4,0),0))</f>
        <v/>
      </c>
      <c r="G71" s="26">
        <f>IF(C71="","",IF(IFERROR(VLOOKUP(C71,'الأنواع'!$A$5:$D$12,3,0),0)=0,0,12/IFERROR(VLOOKUP(C71,'الأنواع'!$A$5:$D$12,3,0),0)))</f>
        <v/>
      </c>
      <c r="H71" s="25">
        <f>IF(C71="","",G71*(N(E71)*IFERROR(VLOOKUP(C71,'الأنواع'!$A$5:$D$12,2,0),0)+$C$3))</f>
        <v/>
      </c>
      <c r="I71" s="25">
        <f>IF(C71="","",F71-H71)</f>
        <v/>
      </c>
      <c r="J71" s="27">
        <f>IF(OR(C71="",D71=""),"",DATE(YEAR(D71),MONTH(D71)+IFERROR(VLOOKUP(C71,'الأنواع'!$A$5:$D$12,3,0),0),DAY(D71)))</f>
        <v/>
      </c>
      <c r="K71" s="28">
        <f>IF(J71="","",IF(J71&lt;=TODAY()+7,"زيارة مستحقة","منتظم"))</f>
        <v/>
      </c>
    </row>
    <row r="72">
      <c r="A72" s="19" t="n"/>
      <c r="B72" s="23" t="n"/>
      <c r="C72" s="19" t="n"/>
      <c r="D72" s="24" t="n"/>
      <c r="E72" s="20" t="n"/>
      <c r="F72" s="25">
        <f>IF(C72="","",N(E72)*IFERROR(VLOOKUP(C72,'الأنواع'!$A$5:$D$12,4,0),0))</f>
        <v/>
      </c>
      <c r="G72" s="26">
        <f>IF(C72="","",IF(IFERROR(VLOOKUP(C72,'الأنواع'!$A$5:$D$12,3,0),0)=0,0,12/IFERROR(VLOOKUP(C72,'الأنواع'!$A$5:$D$12,3,0),0)))</f>
        <v/>
      </c>
      <c r="H72" s="25">
        <f>IF(C72="","",G72*(N(E72)*IFERROR(VLOOKUP(C72,'الأنواع'!$A$5:$D$12,2,0),0)+$C$3))</f>
        <v/>
      </c>
      <c r="I72" s="25">
        <f>IF(C72="","",F72-H72)</f>
        <v/>
      </c>
      <c r="J72" s="27">
        <f>IF(OR(C72="",D72=""),"",DATE(YEAR(D72),MONTH(D72)+IFERROR(VLOOKUP(C72,'الأنواع'!$A$5:$D$12,3,0),0),DAY(D72)))</f>
        <v/>
      </c>
      <c r="K72" s="28">
        <f>IF(J72="","",IF(J72&lt;=TODAY()+7,"زيارة مستحقة","منتظم"))</f>
        <v/>
      </c>
    </row>
    <row r="73">
      <c r="A73" s="19" t="n"/>
      <c r="B73" s="23" t="n"/>
      <c r="C73" s="19" t="n"/>
      <c r="D73" s="24" t="n"/>
      <c r="E73" s="20" t="n"/>
      <c r="F73" s="25">
        <f>IF(C73="","",N(E73)*IFERROR(VLOOKUP(C73,'الأنواع'!$A$5:$D$12,4,0),0))</f>
        <v/>
      </c>
      <c r="G73" s="26">
        <f>IF(C73="","",IF(IFERROR(VLOOKUP(C73,'الأنواع'!$A$5:$D$12,3,0),0)=0,0,12/IFERROR(VLOOKUP(C73,'الأنواع'!$A$5:$D$12,3,0),0)))</f>
        <v/>
      </c>
      <c r="H73" s="25">
        <f>IF(C73="","",G73*(N(E73)*IFERROR(VLOOKUP(C73,'الأنواع'!$A$5:$D$12,2,0),0)+$C$3))</f>
        <v/>
      </c>
      <c r="I73" s="25">
        <f>IF(C73="","",F73-H73)</f>
        <v/>
      </c>
      <c r="J73" s="27">
        <f>IF(OR(C73="",D73=""),"",DATE(YEAR(D73),MONTH(D73)+IFERROR(VLOOKUP(C73,'الأنواع'!$A$5:$D$12,3,0),0),DAY(D73)))</f>
        <v/>
      </c>
      <c r="K73" s="28">
        <f>IF(J73="","",IF(J73&lt;=TODAY()+7,"زيارة مستحقة","منتظم"))</f>
        <v/>
      </c>
    </row>
    <row r="74">
      <c r="A74" s="19" t="n"/>
      <c r="B74" s="23" t="n"/>
      <c r="C74" s="19" t="n"/>
      <c r="D74" s="24" t="n"/>
      <c r="E74" s="20" t="n"/>
      <c r="F74" s="25">
        <f>IF(C74="","",N(E74)*IFERROR(VLOOKUP(C74,'الأنواع'!$A$5:$D$12,4,0),0))</f>
        <v/>
      </c>
      <c r="G74" s="26">
        <f>IF(C74="","",IF(IFERROR(VLOOKUP(C74,'الأنواع'!$A$5:$D$12,3,0),0)=0,0,12/IFERROR(VLOOKUP(C74,'الأنواع'!$A$5:$D$12,3,0),0)))</f>
        <v/>
      </c>
      <c r="H74" s="25">
        <f>IF(C74="","",G74*(N(E74)*IFERROR(VLOOKUP(C74,'الأنواع'!$A$5:$D$12,2,0),0)+$C$3))</f>
        <v/>
      </c>
      <c r="I74" s="25">
        <f>IF(C74="","",F74-H74)</f>
        <v/>
      </c>
      <c r="J74" s="27">
        <f>IF(OR(C74="",D74=""),"",DATE(YEAR(D74),MONTH(D74)+IFERROR(VLOOKUP(C74,'الأنواع'!$A$5:$D$12,3,0),0),DAY(D74)))</f>
        <v/>
      </c>
      <c r="K74" s="28">
        <f>IF(J74="","",IF(J74&lt;=TODAY()+7,"زيارة مستحقة","منتظم"))</f>
        <v/>
      </c>
    </row>
    <row r="75">
      <c r="A75" s="19" t="n"/>
      <c r="B75" s="23" t="n"/>
      <c r="C75" s="19" t="n"/>
      <c r="D75" s="24" t="n"/>
      <c r="E75" s="20" t="n"/>
      <c r="F75" s="25">
        <f>IF(C75="","",N(E75)*IFERROR(VLOOKUP(C75,'الأنواع'!$A$5:$D$12,4,0),0))</f>
        <v/>
      </c>
      <c r="G75" s="26">
        <f>IF(C75="","",IF(IFERROR(VLOOKUP(C75,'الأنواع'!$A$5:$D$12,3,0),0)=0,0,12/IFERROR(VLOOKUP(C75,'الأنواع'!$A$5:$D$12,3,0),0)))</f>
        <v/>
      </c>
      <c r="H75" s="25">
        <f>IF(C75="","",G75*(N(E75)*IFERROR(VLOOKUP(C75,'الأنواع'!$A$5:$D$12,2,0),0)+$C$3))</f>
        <v/>
      </c>
      <c r="I75" s="25">
        <f>IF(C75="","",F75-H75)</f>
        <v/>
      </c>
      <c r="J75" s="27">
        <f>IF(OR(C75="",D75=""),"",DATE(YEAR(D75),MONTH(D75)+IFERROR(VLOOKUP(C75,'الأنواع'!$A$5:$D$12,3,0),0),DAY(D75)))</f>
        <v/>
      </c>
      <c r="K75" s="28">
        <f>IF(J75="","",IF(J75&lt;=TODAY()+7,"زيارة مستحقة","منتظم"))</f>
        <v/>
      </c>
    </row>
    <row r="76">
      <c r="A76" s="19" t="n"/>
      <c r="B76" s="23" t="n"/>
      <c r="C76" s="19" t="n"/>
      <c r="D76" s="24" t="n"/>
      <c r="E76" s="20" t="n"/>
      <c r="F76" s="25">
        <f>IF(C76="","",N(E76)*IFERROR(VLOOKUP(C76,'الأنواع'!$A$5:$D$12,4,0),0))</f>
        <v/>
      </c>
      <c r="G76" s="26">
        <f>IF(C76="","",IF(IFERROR(VLOOKUP(C76,'الأنواع'!$A$5:$D$12,3,0),0)=0,0,12/IFERROR(VLOOKUP(C76,'الأنواع'!$A$5:$D$12,3,0),0)))</f>
        <v/>
      </c>
      <c r="H76" s="25">
        <f>IF(C76="","",G76*(N(E76)*IFERROR(VLOOKUP(C76,'الأنواع'!$A$5:$D$12,2,0),0)+$C$3))</f>
        <v/>
      </c>
      <c r="I76" s="25">
        <f>IF(C76="","",F76-H76)</f>
        <v/>
      </c>
      <c r="J76" s="27">
        <f>IF(OR(C76="",D76=""),"",DATE(YEAR(D76),MONTH(D76)+IFERROR(VLOOKUP(C76,'الأنواع'!$A$5:$D$12,3,0),0),DAY(D76)))</f>
        <v/>
      </c>
      <c r="K76" s="28">
        <f>IF(J76="","",IF(J76&lt;=TODAY()+7,"زيارة مستحقة","منتظم"))</f>
        <v/>
      </c>
    </row>
    <row r="77">
      <c r="A77" s="19" t="n"/>
      <c r="B77" s="23" t="n"/>
      <c r="C77" s="19" t="n"/>
      <c r="D77" s="24" t="n"/>
      <c r="E77" s="20" t="n"/>
      <c r="F77" s="25">
        <f>IF(C77="","",N(E77)*IFERROR(VLOOKUP(C77,'الأنواع'!$A$5:$D$12,4,0),0))</f>
        <v/>
      </c>
      <c r="G77" s="26">
        <f>IF(C77="","",IF(IFERROR(VLOOKUP(C77,'الأنواع'!$A$5:$D$12,3,0),0)=0,0,12/IFERROR(VLOOKUP(C77,'الأنواع'!$A$5:$D$12,3,0),0)))</f>
        <v/>
      </c>
      <c r="H77" s="25">
        <f>IF(C77="","",G77*(N(E77)*IFERROR(VLOOKUP(C77,'الأنواع'!$A$5:$D$12,2,0),0)+$C$3))</f>
        <v/>
      </c>
      <c r="I77" s="25">
        <f>IF(C77="","",F77-H77)</f>
        <v/>
      </c>
      <c r="J77" s="27">
        <f>IF(OR(C77="",D77=""),"",DATE(YEAR(D77),MONTH(D77)+IFERROR(VLOOKUP(C77,'الأنواع'!$A$5:$D$12,3,0),0),DAY(D77)))</f>
        <v/>
      </c>
      <c r="K77" s="28">
        <f>IF(J77="","",IF(J77&lt;=TODAY()+7,"زيارة مستحقة","منتظم"))</f>
        <v/>
      </c>
    </row>
    <row r="78">
      <c r="A78" s="19" t="n"/>
      <c r="B78" s="23" t="n"/>
      <c r="C78" s="19" t="n"/>
      <c r="D78" s="24" t="n"/>
      <c r="E78" s="20" t="n"/>
      <c r="F78" s="25">
        <f>IF(C78="","",N(E78)*IFERROR(VLOOKUP(C78,'الأنواع'!$A$5:$D$12,4,0),0))</f>
        <v/>
      </c>
      <c r="G78" s="26">
        <f>IF(C78="","",IF(IFERROR(VLOOKUP(C78,'الأنواع'!$A$5:$D$12,3,0),0)=0,0,12/IFERROR(VLOOKUP(C78,'الأنواع'!$A$5:$D$12,3,0),0)))</f>
        <v/>
      </c>
      <c r="H78" s="25">
        <f>IF(C78="","",G78*(N(E78)*IFERROR(VLOOKUP(C78,'الأنواع'!$A$5:$D$12,2,0),0)+$C$3))</f>
        <v/>
      </c>
      <c r="I78" s="25">
        <f>IF(C78="","",F78-H78)</f>
        <v/>
      </c>
      <c r="J78" s="27">
        <f>IF(OR(C78="",D78=""),"",DATE(YEAR(D78),MONTH(D78)+IFERROR(VLOOKUP(C78,'الأنواع'!$A$5:$D$12,3,0),0),DAY(D78)))</f>
        <v/>
      </c>
      <c r="K78" s="28">
        <f>IF(J78="","",IF(J78&lt;=TODAY()+7,"زيارة مستحقة","منتظم"))</f>
        <v/>
      </c>
    </row>
    <row r="79">
      <c r="A79" s="19" t="n"/>
      <c r="B79" s="23" t="n"/>
      <c r="C79" s="19" t="n"/>
      <c r="D79" s="24" t="n"/>
      <c r="E79" s="20" t="n"/>
      <c r="F79" s="25">
        <f>IF(C79="","",N(E79)*IFERROR(VLOOKUP(C79,'الأنواع'!$A$5:$D$12,4,0),0))</f>
        <v/>
      </c>
      <c r="G79" s="26">
        <f>IF(C79="","",IF(IFERROR(VLOOKUP(C79,'الأنواع'!$A$5:$D$12,3,0),0)=0,0,12/IFERROR(VLOOKUP(C79,'الأنواع'!$A$5:$D$12,3,0),0)))</f>
        <v/>
      </c>
      <c r="H79" s="25">
        <f>IF(C79="","",G79*(N(E79)*IFERROR(VLOOKUP(C79,'الأنواع'!$A$5:$D$12,2,0),0)+$C$3))</f>
        <v/>
      </c>
      <c r="I79" s="25">
        <f>IF(C79="","",F79-H79)</f>
        <v/>
      </c>
      <c r="J79" s="27">
        <f>IF(OR(C79="",D79=""),"",DATE(YEAR(D79),MONTH(D79)+IFERROR(VLOOKUP(C79,'الأنواع'!$A$5:$D$12,3,0),0),DAY(D79)))</f>
        <v/>
      </c>
      <c r="K79" s="28">
        <f>IF(J79="","",IF(J79&lt;=TODAY()+7,"زيارة مستحقة","منتظم"))</f>
        <v/>
      </c>
    </row>
    <row r="80">
      <c r="A80" s="19" t="n"/>
      <c r="B80" s="23" t="n"/>
      <c r="C80" s="19" t="n"/>
      <c r="D80" s="24" t="n"/>
      <c r="E80" s="20" t="n"/>
      <c r="F80" s="25">
        <f>IF(C80="","",N(E80)*IFERROR(VLOOKUP(C80,'الأنواع'!$A$5:$D$12,4,0),0))</f>
        <v/>
      </c>
      <c r="G80" s="26">
        <f>IF(C80="","",IF(IFERROR(VLOOKUP(C80,'الأنواع'!$A$5:$D$12,3,0),0)=0,0,12/IFERROR(VLOOKUP(C80,'الأنواع'!$A$5:$D$12,3,0),0)))</f>
        <v/>
      </c>
      <c r="H80" s="25">
        <f>IF(C80="","",G80*(N(E80)*IFERROR(VLOOKUP(C80,'الأنواع'!$A$5:$D$12,2,0),0)+$C$3))</f>
        <v/>
      </c>
      <c r="I80" s="25">
        <f>IF(C80="","",F80-H80)</f>
        <v/>
      </c>
      <c r="J80" s="27">
        <f>IF(OR(C80="",D80=""),"",DATE(YEAR(D80),MONTH(D80)+IFERROR(VLOOKUP(C80,'الأنواع'!$A$5:$D$12,3,0),0),DAY(D80)))</f>
        <v/>
      </c>
      <c r="K80" s="28">
        <f>IF(J80="","",IF(J80&lt;=TODAY()+7,"زيارة مستحقة","منتظم"))</f>
        <v/>
      </c>
    </row>
    <row r="81">
      <c r="A81" s="19" t="n"/>
      <c r="B81" s="23" t="n"/>
      <c r="C81" s="19" t="n"/>
      <c r="D81" s="24" t="n"/>
      <c r="E81" s="20" t="n"/>
      <c r="F81" s="25">
        <f>IF(C81="","",N(E81)*IFERROR(VLOOKUP(C81,'الأنواع'!$A$5:$D$12,4,0),0))</f>
        <v/>
      </c>
      <c r="G81" s="26">
        <f>IF(C81="","",IF(IFERROR(VLOOKUP(C81,'الأنواع'!$A$5:$D$12,3,0),0)=0,0,12/IFERROR(VLOOKUP(C81,'الأنواع'!$A$5:$D$12,3,0),0)))</f>
        <v/>
      </c>
      <c r="H81" s="25">
        <f>IF(C81="","",G81*(N(E81)*IFERROR(VLOOKUP(C81,'الأنواع'!$A$5:$D$12,2,0),0)+$C$3))</f>
        <v/>
      </c>
      <c r="I81" s="25">
        <f>IF(C81="","",F81-H81)</f>
        <v/>
      </c>
      <c r="J81" s="27">
        <f>IF(OR(C81="",D81=""),"",DATE(YEAR(D81),MONTH(D81)+IFERROR(VLOOKUP(C81,'الأنواع'!$A$5:$D$12,3,0),0),DAY(D81)))</f>
        <v/>
      </c>
      <c r="K81" s="28">
        <f>IF(J81="","",IF(J81&lt;=TODAY()+7,"زيارة مستحقة","منتظم"))</f>
        <v/>
      </c>
    </row>
    <row r="82">
      <c r="A82" s="19" t="n"/>
      <c r="B82" s="23" t="n"/>
      <c r="C82" s="19" t="n"/>
      <c r="D82" s="24" t="n"/>
      <c r="E82" s="20" t="n"/>
      <c r="F82" s="25">
        <f>IF(C82="","",N(E82)*IFERROR(VLOOKUP(C82,'الأنواع'!$A$5:$D$12,4,0),0))</f>
        <v/>
      </c>
      <c r="G82" s="26">
        <f>IF(C82="","",IF(IFERROR(VLOOKUP(C82,'الأنواع'!$A$5:$D$12,3,0),0)=0,0,12/IFERROR(VLOOKUP(C82,'الأنواع'!$A$5:$D$12,3,0),0)))</f>
        <v/>
      </c>
      <c r="H82" s="25">
        <f>IF(C82="","",G82*(N(E82)*IFERROR(VLOOKUP(C82,'الأنواع'!$A$5:$D$12,2,0),0)+$C$3))</f>
        <v/>
      </c>
      <c r="I82" s="25">
        <f>IF(C82="","",F82-H82)</f>
        <v/>
      </c>
      <c r="J82" s="27">
        <f>IF(OR(C82="",D82=""),"",DATE(YEAR(D82),MONTH(D82)+IFERROR(VLOOKUP(C82,'الأنواع'!$A$5:$D$12,3,0),0),DAY(D82)))</f>
        <v/>
      </c>
      <c r="K82" s="28">
        <f>IF(J82="","",IF(J82&lt;=TODAY()+7,"زيارة مستحقة","منتظم"))</f>
        <v/>
      </c>
    </row>
    <row r="83">
      <c r="A83" s="19" t="n"/>
      <c r="B83" s="23" t="n"/>
      <c r="C83" s="19" t="n"/>
      <c r="D83" s="24" t="n"/>
      <c r="E83" s="20" t="n"/>
      <c r="F83" s="25">
        <f>IF(C83="","",N(E83)*IFERROR(VLOOKUP(C83,'الأنواع'!$A$5:$D$12,4,0),0))</f>
        <v/>
      </c>
      <c r="G83" s="26">
        <f>IF(C83="","",IF(IFERROR(VLOOKUP(C83,'الأنواع'!$A$5:$D$12,3,0),0)=0,0,12/IFERROR(VLOOKUP(C83,'الأنواع'!$A$5:$D$12,3,0),0)))</f>
        <v/>
      </c>
      <c r="H83" s="25">
        <f>IF(C83="","",G83*(N(E83)*IFERROR(VLOOKUP(C83,'الأنواع'!$A$5:$D$12,2,0),0)+$C$3))</f>
        <v/>
      </c>
      <c r="I83" s="25">
        <f>IF(C83="","",F83-H83)</f>
        <v/>
      </c>
      <c r="J83" s="27">
        <f>IF(OR(C83="",D83=""),"",DATE(YEAR(D83),MONTH(D83)+IFERROR(VLOOKUP(C83,'الأنواع'!$A$5:$D$12,3,0),0),DAY(D83)))</f>
        <v/>
      </c>
      <c r="K83" s="28">
        <f>IF(J83="","",IF(J83&lt;=TODAY()+7,"زيارة مستحقة","منتظم"))</f>
        <v/>
      </c>
    </row>
    <row r="84">
      <c r="A84" s="19" t="n"/>
      <c r="B84" s="23" t="n"/>
      <c r="C84" s="19" t="n"/>
      <c r="D84" s="24" t="n"/>
      <c r="E84" s="20" t="n"/>
      <c r="F84" s="25">
        <f>IF(C84="","",N(E84)*IFERROR(VLOOKUP(C84,'الأنواع'!$A$5:$D$12,4,0),0))</f>
        <v/>
      </c>
      <c r="G84" s="26">
        <f>IF(C84="","",IF(IFERROR(VLOOKUP(C84,'الأنواع'!$A$5:$D$12,3,0),0)=0,0,12/IFERROR(VLOOKUP(C84,'الأنواع'!$A$5:$D$12,3,0),0)))</f>
        <v/>
      </c>
      <c r="H84" s="25">
        <f>IF(C84="","",G84*(N(E84)*IFERROR(VLOOKUP(C84,'الأنواع'!$A$5:$D$12,2,0),0)+$C$3))</f>
        <v/>
      </c>
      <c r="I84" s="25">
        <f>IF(C84="","",F84-H84)</f>
        <v/>
      </c>
      <c r="J84" s="27">
        <f>IF(OR(C84="",D84=""),"",DATE(YEAR(D84),MONTH(D84)+IFERROR(VLOOKUP(C84,'الأنواع'!$A$5:$D$12,3,0),0),DAY(D84)))</f>
        <v/>
      </c>
      <c r="K84" s="28">
        <f>IF(J84="","",IF(J84&lt;=TODAY()+7,"زيارة مستحقة","منتظم"))</f>
        <v/>
      </c>
    </row>
    <row r="85">
      <c r="A85" s="19" t="n"/>
      <c r="B85" s="23" t="n"/>
      <c r="C85" s="19" t="n"/>
      <c r="D85" s="24" t="n"/>
      <c r="E85" s="20" t="n"/>
      <c r="F85" s="25">
        <f>IF(C85="","",N(E85)*IFERROR(VLOOKUP(C85,'الأنواع'!$A$5:$D$12,4,0),0))</f>
        <v/>
      </c>
      <c r="G85" s="26">
        <f>IF(C85="","",IF(IFERROR(VLOOKUP(C85,'الأنواع'!$A$5:$D$12,3,0),0)=0,0,12/IFERROR(VLOOKUP(C85,'الأنواع'!$A$5:$D$12,3,0),0)))</f>
        <v/>
      </c>
      <c r="H85" s="25">
        <f>IF(C85="","",G85*(N(E85)*IFERROR(VLOOKUP(C85,'الأنواع'!$A$5:$D$12,2,0),0)+$C$3))</f>
        <v/>
      </c>
      <c r="I85" s="25">
        <f>IF(C85="","",F85-H85)</f>
        <v/>
      </c>
      <c r="J85" s="27">
        <f>IF(OR(C85="",D85=""),"",DATE(YEAR(D85),MONTH(D85)+IFERROR(VLOOKUP(C85,'الأنواع'!$A$5:$D$12,3,0),0),DAY(D85)))</f>
        <v/>
      </c>
      <c r="K85" s="28">
        <f>IF(J85="","",IF(J85&lt;=TODAY()+7,"زيارة مستحقة","منتظم"))</f>
        <v/>
      </c>
    </row>
    <row r="86">
      <c r="A86" s="19" t="n"/>
      <c r="B86" s="23" t="n"/>
      <c r="C86" s="19" t="n"/>
      <c r="D86" s="24" t="n"/>
      <c r="E86" s="20" t="n"/>
      <c r="F86" s="25">
        <f>IF(C86="","",N(E86)*IFERROR(VLOOKUP(C86,'الأنواع'!$A$5:$D$12,4,0),0))</f>
        <v/>
      </c>
      <c r="G86" s="26">
        <f>IF(C86="","",IF(IFERROR(VLOOKUP(C86,'الأنواع'!$A$5:$D$12,3,0),0)=0,0,12/IFERROR(VLOOKUP(C86,'الأنواع'!$A$5:$D$12,3,0),0)))</f>
        <v/>
      </c>
      <c r="H86" s="25">
        <f>IF(C86="","",G86*(N(E86)*IFERROR(VLOOKUP(C86,'الأنواع'!$A$5:$D$12,2,0),0)+$C$3))</f>
        <v/>
      </c>
      <c r="I86" s="25">
        <f>IF(C86="","",F86-H86)</f>
        <v/>
      </c>
      <c r="J86" s="27">
        <f>IF(OR(C86="",D86=""),"",DATE(YEAR(D86),MONTH(D86)+IFERROR(VLOOKUP(C86,'الأنواع'!$A$5:$D$12,3,0),0),DAY(D86)))</f>
        <v/>
      </c>
      <c r="K86" s="28">
        <f>IF(J86="","",IF(J86&lt;=TODAY()+7,"زيارة مستحقة","منتظم"))</f>
        <v/>
      </c>
    </row>
    <row r="87">
      <c r="A87" s="19" t="n"/>
      <c r="B87" s="23" t="n"/>
      <c r="C87" s="19" t="n"/>
      <c r="D87" s="24" t="n"/>
      <c r="E87" s="20" t="n"/>
      <c r="F87" s="25">
        <f>IF(C87="","",N(E87)*IFERROR(VLOOKUP(C87,'الأنواع'!$A$5:$D$12,4,0),0))</f>
        <v/>
      </c>
      <c r="G87" s="26">
        <f>IF(C87="","",IF(IFERROR(VLOOKUP(C87,'الأنواع'!$A$5:$D$12,3,0),0)=0,0,12/IFERROR(VLOOKUP(C87,'الأنواع'!$A$5:$D$12,3,0),0)))</f>
        <v/>
      </c>
      <c r="H87" s="25">
        <f>IF(C87="","",G87*(N(E87)*IFERROR(VLOOKUP(C87,'الأنواع'!$A$5:$D$12,2,0),0)+$C$3))</f>
        <v/>
      </c>
      <c r="I87" s="25">
        <f>IF(C87="","",F87-H87)</f>
        <v/>
      </c>
      <c r="J87" s="27">
        <f>IF(OR(C87="",D87=""),"",DATE(YEAR(D87),MONTH(D87)+IFERROR(VLOOKUP(C87,'الأنواع'!$A$5:$D$12,3,0),0),DAY(D87)))</f>
        <v/>
      </c>
      <c r="K87" s="28">
        <f>IF(J87="","",IF(J87&lt;=TODAY()+7,"زيارة مستحقة","منتظم"))</f>
        <v/>
      </c>
    </row>
    <row r="88">
      <c r="A88" s="19" t="n"/>
      <c r="B88" s="23" t="n"/>
      <c r="C88" s="19" t="n"/>
      <c r="D88" s="24" t="n"/>
      <c r="E88" s="20" t="n"/>
      <c r="F88" s="25">
        <f>IF(C88="","",N(E88)*IFERROR(VLOOKUP(C88,'الأنواع'!$A$5:$D$12,4,0),0))</f>
        <v/>
      </c>
      <c r="G88" s="26">
        <f>IF(C88="","",IF(IFERROR(VLOOKUP(C88,'الأنواع'!$A$5:$D$12,3,0),0)=0,0,12/IFERROR(VLOOKUP(C88,'الأنواع'!$A$5:$D$12,3,0),0)))</f>
        <v/>
      </c>
      <c r="H88" s="25">
        <f>IF(C88="","",G88*(N(E88)*IFERROR(VLOOKUP(C88,'الأنواع'!$A$5:$D$12,2,0),0)+$C$3))</f>
        <v/>
      </c>
      <c r="I88" s="25">
        <f>IF(C88="","",F88-H88)</f>
        <v/>
      </c>
      <c r="J88" s="27">
        <f>IF(OR(C88="",D88=""),"",DATE(YEAR(D88),MONTH(D88)+IFERROR(VLOOKUP(C88,'الأنواع'!$A$5:$D$12,3,0),0),DAY(D88)))</f>
        <v/>
      </c>
      <c r="K88" s="28">
        <f>IF(J88="","",IF(J88&lt;=TODAY()+7,"زيارة مستحقة","منتظم"))</f>
        <v/>
      </c>
    </row>
    <row r="89">
      <c r="A89" s="19" t="n"/>
      <c r="B89" s="23" t="n"/>
      <c r="C89" s="19" t="n"/>
      <c r="D89" s="24" t="n"/>
      <c r="E89" s="20" t="n"/>
      <c r="F89" s="25">
        <f>IF(C89="","",N(E89)*IFERROR(VLOOKUP(C89,'الأنواع'!$A$5:$D$12,4,0),0))</f>
        <v/>
      </c>
      <c r="G89" s="26">
        <f>IF(C89="","",IF(IFERROR(VLOOKUP(C89,'الأنواع'!$A$5:$D$12,3,0),0)=0,0,12/IFERROR(VLOOKUP(C89,'الأنواع'!$A$5:$D$12,3,0),0)))</f>
        <v/>
      </c>
      <c r="H89" s="25">
        <f>IF(C89="","",G89*(N(E89)*IFERROR(VLOOKUP(C89,'الأنواع'!$A$5:$D$12,2,0),0)+$C$3))</f>
        <v/>
      </c>
      <c r="I89" s="25">
        <f>IF(C89="","",F89-H89)</f>
        <v/>
      </c>
      <c r="J89" s="27">
        <f>IF(OR(C89="",D89=""),"",DATE(YEAR(D89),MONTH(D89)+IFERROR(VLOOKUP(C89,'الأنواع'!$A$5:$D$12,3,0),0),DAY(D89)))</f>
        <v/>
      </c>
      <c r="K89" s="28">
        <f>IF(J89="","",IF(J89&lt;=TODAY()+7,"زيارة مستحقة","منتظم"))</f>
        <v/>
      </c>
    </row>
    <row r="90">
      <c r="A90" s="19" t="n"/>
      <c r="B90" s="23" t="n"/>
      <c r="C90" s="19" t="n"/>
      <c r="D90" s="24" t="n"/>
      <c r="E90" s="20" t="n"/>
      <c r="F90" s="25">
        <f>IF(C90="","",N(E90)*IFERROR(VLOOKUP(C90,'الأنواع'!$A$5:$D$12,4,0),0))</f>
        <v/>
      </c>
      <c r="G90" s="26">
        <f>IF(C90="","",IF(IFERROR(VLOOKUP(C90,'الأنواع'!$A$5:$D$12,3,0),0)=0,0,12/IFERROR(VLOOKUP(C90,'الأنواع'!$A$5:$D$12,3,0),0)))</f>
        <v/>
      </c>
      <c r="H90" s="25">
        <f>IF(C90="","",G90*(N(E90)*IFERROR(VLOOKUP(C90,'الأنواع'!$A$5:$D$12,2,0),0)+$C$3))</f>
        <v/>
      </c>
      <c r="I90" s="25">
        <f>IF(C90="","",F90-H90)</f>
        <v/>
      </c>
      <c r="J90" s="27">
        <f>IF(OR(C90="",D90=""),"",DATE(YEAR(D90),MONTH(D90)+IFERROR(VLOOKUP(C90,'الأنواع'!$A$5:$D$12,3,0),0),DAY(D90)))</f>
        <v/>
      </c>
      <c r="K90" s="28">
        <f>IF(J90="","",IF(J90&lt;=TODAY()+7,"زيارة مستحقة","منتظم"))</f>
        <v/>
      </c>
    </row>
    <row r="91">
      <c r="A91" s="19" t="n"/>
      <c r="B91" s="23" t="n"/>
      <c r="C91" s="19" t="n"/>
      <c r="D91" s="24" t="n"/>
      <c r="E91" s="20" t="n"/>
      <c r="F91" s="25">
        <f>IF(C91="","",N(E91)*IFERROR(VLOOKUP(C91,'الأنواع'!$A$5:$D$12,4,0),0))</f>
        <v/>
      </c>
      <c r="G91" s="26">
        <f>IF(C91="","",IF(IFERROR(VLOOKUP(C91,'الأنواع'!$A$5:$D$12,3,0),0)=0,0,12/IFERROR(VLOOKUP(C91,'الأنواع'!$A$5:$D$12,3,0),0)))</f>
        <v/>
      </c>
      <c r="H91" s="25">
        <f>IF(C91="","",G91*(N(E91)*IFERROR(VLOOKUP(C91,'الأنواع'!$A$5:$D$12,2,0),0)+$C$3))</f>
        <v/>
      </c>
      <c r="I91" s="25">
        <f>IF(C91="","",F91-H91)</f>
        <v/>
      </c>
      <c r="J91" s="27">
        <f>IF(OR(C91="",D91=""),"",DATE(YEAR(D91),MONTH(D91)+IFERROR(VLOOKUP(C91,'الأنواع'!$A$5:$D$12,3,0),0),DAY(D91)))</f>
        <v/>
      </c>
      <c r="K91" s="28">
        <f>IF(J91="","",IF(J91&lt;=TODAY()+7,"زيارة مستحقة","منتظم"))</f>
        <v/>
      </c>
    </row>
    <row r="92">
      <c r="A92" s="19" t="n"/>
      <c r="B92" s="23" t="n"/>
      <c r="C92" s="19" t="n"/>
      <c r="D92" s="24" t="n"/>
      <c r="E92" s="20" t="n"/>
      <c r="F92" s="25">
        <f>IF(C92="","",N(E92)*IFERROR(VLOOKUP(C92,'الأنواع'!$A$5:$D$12,4,0),0))</f>
        <v/>
      </c>
      <c r="G92" s="26">
        <f>IF(C92="","",IF(IFERROR(VLOOKUP(C92,'الأنواع'!$A$5:$D$12,3,0),0)=0,0,12/IFERROR(VLOOKUP(C92,'الأنواع'!$A$5:$D$12,3,0),0)))</f>
        <v/>
      </c>
      <c r="H92" s="25">
        <f>IF(C92="","",G92*(N(E92)*IFERROR(VLOOKUP(C92,'الأنواع'!$A$5:$D$12,2,0),0)+$C$3))</f>
        <v/>
      </c>
      <c r="I92" s="25">
        <f>IF(C92="","",F92-H92)</f>
        <v/>
      </c>
      <c r="J92" s="27">
        <f>IF(OR(C92="",D92=""),"",DATE(YEAR(D92),MONTH(D92)+IFERROR(VLOOKUP(C92,'الأنواع'!$A$5:$D$12,3,0),0),DAY(D92)))</f>
        <v/>
      </c>
      <c r="K92" s="28">
        <f>IF(J92="","",IF(J92&lt;=TODAY()+7,"زيارة مستحقة","منتظم"))</f>
        <v/>
      </c>
    </row>
    <row r="93">
      <c r="A93" s="19" t="n"/>
      <c r="B93" s="23" t="n"/>
      <c r="C93" s="19" t="n"/>
      <c r="D93" s="24" t="n"/>
      <c r="E93" s="20" t="n"/>
      <c r="F93" s="25">
        <f>IF(C93="","",N(E93)*IFERROR(VLOOKUP(C93,'الأنواع'!$A$5:$D$12,4,0),0))</f>
        <v/>
      </c>
      <c r="G93" s="26">
        <f>IF(C93="","",IF(IFERROR(VLOOKUP(C93,'الأنواع'!$A$5:$D$12,3,0),0)=0,0,12/IFERROR(VLOOKUP(C93,'الأنواع'!$A$5:$D$12,3,0),0)))</f>
        <v/>
      </c>
      <c r="H93" s="25">
        <f>IF(C93="","",G93*(N(E93)*IFERROR(VLOOKUP(C93,'الأنواع'!$A$5:$D$12,2,0),0)+$C$3))</f>
        <v/>
      </c>
      <c r="I93" s="25">
        <f>IF(C93="","",F93-H93)</f>
        <v/>
      </c>
      <c r="J93" s="27">
        <f>IF(OR(C93="",D93=""),"",DATE(YEAR(D93),MONTH(D93)+IFERROR(VLOOKUP(C93,'الأنواع'!$A$5:$D$12,3,0),0),DAY(D93)))</f>
        <v/>
      </c>
      <c r="K93" s="28">
        <f>IF(J93="","",IF(J93&lt;=TODAY()+7,"زيارة مستحقة","منتظم"))</f>
        <v/>
      </c>
    </row>
    <row r="94">
      <c r="A94" s="19" t="n"/>
      <c r="B94" s="23" t="n"/>
      <c r="C94" s="19" t="n"/>
      <c r="D94" s="24" t="n"/>
      <c r="E94" s="20" t="n"/>
      <c r="F94" s="25">
        <f>IF(C94="","",N(E94)*IFERROR(VLOOKUP(C94,'الأنواع'!$A$5:$D$12,4,0),0))</f>
        <v/>
      </c>
      <c r="G94" s="26">
        <f>IF(C94="","",IF(IFERROR(VLOOKUP(C94,'الأنواع'!$A$5:$D$12,3,0),0)=0,0,12/IFERROR(VLOOKUP(C94,'الأنواع'!$A$5:$D$12,3,0),0)))</f>
        <v/>
      </c>
      <c r="H94" s="25">
        <f>IF(C94="","",G94*(N(E94)*IFERROR(VLOOKUP(C94,'الأنواع'!$A$5:$D$12,2,0),0)+$C$3))</f>
        <v/>
      </c>
      <c r="I94" s="25">
        <f>IF(C94="","",F94-H94)</f>
        <v/>
      </c>
      <c r="J94" s="27">
        <f>IF(OR(C94="",D94=""),"",DATE(YEAR(D94),MONTH(D94)+IFERROR(VLOOKUP(C94,'الأنواع'!$A$5:$D$12,3,0),0),DAY(D94)))</f>
        <v/>
      </c>
      <c r="K94" s="28">
        <f>IF(J94="","",IF(J94&lt;=TODAY()+7,"زيارة مستحقة","منتظم"))</f>
        <v/>
      </c>
    </row>
    <row r="95">
      <c r="A95" s="19" t="n"/>
      <c r="B95" s="23" t="n"/>
      <c r="C95" s="19" t="n"/>
      <c r="D95" s="24" t="n"/>
      <c r="E95" s="20" t="n"/>
      <c r="F95" s="25">
        <f>IF(C95="","",N(E95)*IFERROR(VLOOKUP(C95,'الأنواع'!$A$5:$D$12,4,0),0))</f>
        <v/>
      </c>
      <c r="G95" s="26">
        <f>IF(C95="","",IF(IFERROR(VLOOKUP(C95,'الأنواع'!$A$5:$D$12,3,0),0)=0,0,12/IFERROR(VLOOKUP(C95,'الأنواع'!$A$5:$D$12,3,0),0)))</f>
        <v/>
      </c>
      <c r="H95" s="25">
        <f>IF(C95="","",G95*(N(E95)*IFERROR(VLOOKUP(C95,'الأنواع'!$A$5:$D$12,2,0),0)+$C$3))</f>
        <v/>
      </c>
      <c r="I95" s="25">
        <f>IF(C95="","",F95-H95)</f>
        <v/>
      </c>
      <c r="J95" s="27">
        <f>IF(OR(C95="",D95=""),"",DATE(YEAR(D95),MONTH(D95)+IFERROR(VLOOKUP(C95,'الأنواع'!$A$5:$D$12,3,0),0),DAY(D95)))</f>
        <v/>
      </c>
      <c r="K95" s="28">
        <f>IF(J95="","",IF(J95&lt;=TODAY()+7,"زيارة مستحقة","منتظم"))</f>
        <v/>
      </c>
    </row>
    <row r="96">
      <c r="A96" s="19" t="n"/>
      <c r="B96" s="23" t="n"/>
      <c r="C96" s="19" t="n"/>
      <c r="D96" s="24" t="n"/>
      <c r="E96" s="20" t="n"/>
      <c r="F96" s="25">
        <f>IF(C96="","",N(E96)*IFERROR(VLOOKUP(C96,'الأنواع'!$A$5:$D$12,4,0),0))</f>
        <v/>
      </c>
      <c r="G96" s="26">
        <f>IF(C96="","",IF(IFERROR(VLOOKUP(C96,'الأنواع'!$A$5:$D$12,3,0),0)=0,0,12/IFERROR(VLOOKUP(C96,'الأنواع'!$A$5:$D$12,3,0),0)))</f>
        <v/>
      </c>
      <c r="H96" s="25">
        <f>IF(C96="","",G96*(N(E96)*IFERROR(VLOOKUP(C96,'الأنواع'!$A$5:$D$12,2,0),0)+$C$3))</f>
        <v/>
      </c>
      <c r="I96" s="25">
        <f>IF(C96="","",F96-H96)</f>
        <v/>
      </c>
      <c r="J96" s="27">
        <f>IF(OR(C96="",D96=""),"",DATE(YEAR(D96),MONTH(D96)+IFERROR(VLOOKUP(C96,'الأنواع'!$A$5:$D$12,3,0),0),DAY(D96)))</f>
        <v/>
      </c>
      <c r="K96" s="28">
        <f>IF(J96="","",IF(J96&lt;=TODAY()+7,"زيارة مستحقة","منتظم"))</f>
        <v/>
      </c>
    </row>
    <row r="97">
      <c r="A97" s="19" t="n"/>
      <c r="B97" s="23" t="n"/>
      <c r="C97" s="19" t="n"/>
      <c r="D97" s="24" t="n"/>
      <c r="E97" s="20" t="n"/>
      <c r="F97" s="25">
        <f>IF(C97="","",N(E97)*IFERROR(VLOOKUP(C97,'الأنواع'!$A$5:$D$12,4,0),0))</f>
        <v/>
      </c>
      <c r="G97" s="26">
        <f>IF(C97="","",IF(IFERROR(VLOOKUP(C97,'الأنواع'!$A$5:$D$12,3,0),0)=0,0,12/IFERROR(VLOOKUP(C97,'الأنواع'!$A$5:$D$12,3,0),0)))</f>
        <v/>
      </c>
      <c r="H97" s="25">
        <f>IF(C97="","",G97*(N(E97)*IFERROR(VLOOKUP(C97,'الأنواع'!$A$5:$D$12,2,0),0)+$C$3))</f>
        <v/>
      </c>
      <c r="I97" s="25">
        <f>IF(C97="","",F97-H97)</f>
        <v/>
      </c>
      <c r="J97" s="27">
        <f>IF(OR(C97="",D97=""),"",DATE(YEAR(D97),MONTH(D97)+IFERROR(VLOOKUP(C97,'الأنواع'!$A$5:$D$12,3,0),0),DAY(D97)))</f>
        <v/>
      </c>
      <c r="K97" s="28">
        <f>IF(J97="","",IF(J97&lt;=TODAY()+7,"زيارة مستحقة","منتظم"))</f>
        <v/>
      </c>
    </row>
    <row r="98">
      <c r="A98" s="19" t="n"/>
      <c r="B98" s="23" t="n"/>
      <c r="C98" s="19" t="n"/>
      <c r="D98" s="24" t="n"/>
      <c r="E98" s="20" t="n"/>
      <c r="F98" s="25">
        <f>IF(C98="","",N(E98)*IFERROR(VLOOKUP(C98,'الأنواع'!$A$5:$D$12,4,0),0))</f>
        <v/>
      </c>
      <c r="G98" s="26">
        <f>IF(C98="","",IF(IFERROR(VLOOKUP(C98,'الأنواع'!$A$5:$D$12,3,0),0)=0,0,12/IFERROR(VLOOKUP(C98,'الأنواع'!$A$5:$D$12,3,0),0)))</f>
        <v/>
      </c>
      <c r="H98" s="25">
        <f>IF(C98="","",G98*(N(E98)*IFERROR(VLOOKUP(C98,'الأنواع'!$A$5:$D$12,2,0),0)+$C$3))</f>
        <v/>
      </c>
      <c r="I98" s="25">
        <f>IF(C98="","",F98-H98)</f>
        <v/>
      </c>
      <c r="J98" s="27">
        <f>IF(OR(C98="",D98=""),"",DATE(YEAR(D98),MONTH(D98)+IFERROR(VLOOKUP(C98,'الأنواع'!$A$5:$D$12,3,0),0),DAY(D98)))</f>
        <v/>
      </c>
      <c r="K98" s="28">
        <f>IF(J98="","",IF(J98&lt;=TODAY()+7,"زيارة مستحقة","منتظم"))</f>
        <v/>
      </c>
    </row>
    <row r="99">
      <c r="A99" s="19" t="n"/>
      <c r="B99" s="23" t="n"/>
      <c r="C99" s="19" t="n"/>
      <c r="D99" s="24" t="n"/>
      <c r="E99" s="20" t="n"/>
      <c r="F99" s="25">
        <f>IF(C99="","",N(E99)*IFERROR(VLOOKUP(C99,'الأنواع'!$A$5:$D$12,4,0),0))</f>
        <v/>
      </c>
      <c r="G99" s="26">
        <f>IF(C99="","",IF(IFERROR(VLOOKUP(C99,'الأنواع'!$A$5:$D$12,3,0),0)=0,0,12/IFERROR(VLOOKUP(C99,'الأنواع'!$A$5:$D$12,3,0),0)))</f>
        <v/>
      </c>
      <c r="H99" s="25">
        <f>IF(C99="","",G99*(N(E99)*IFERROR(VLOOKUP(C99,'الأنواع'!$A$5:$D$12,2,0),0)+$C$3))</f>
        <v/>
      </c>
      <c r="I99" s="25">
        <f>IF(C99="","",F99-H99)</f>
        <v/>
      </c>
      <c r="J99" s="27">
        <f>IF(OR(C99="",D99=""),"",DATE(YEAR(D99),MONTH(D99)+IFERROR(VLOOKUP(C99,'الأنواع'!$A$5:$D$12,3,0),0),DAY(D99)))</f>
        <v/>
      </c>
      <c r="K99" s="28">
        <f>IF(J99="","",IF(J99&lt;=TODAY()+7,"زيارة مستحقة","منتظم"))</f>
        <v/>
      </c>
    </row>
    <row r="100">
      <c r="A100" s="19" t="n"/>
      <c r="B100" s="23" t="n"/>
      <c r="C100" s="19" t="n"/>
      <c r="D100" s="24" t="n"/>
      <c r="E100" s="20" t="n"/>
      <c r="F100" s="25">
        <f>IF(C100="","",N(E100)*IFERROR(VLOOKUP(C100,'الأنواع'!$A$5:$D$12,4,0),0))</f>
        <v/>
      </c>
      <c r="G100" s="26">
        <f>IF(C100="","",IF(IFERROR(VLOOKUP(C100,'الأنواع'!$A$5:$D$12,3,0),0)=0,0,12/IFERROR(VLOOKUP(C100,'الأنواع'!$A$5:$D$12,3,0),0)))</f>
        <v/>
      </c>
      <c r="H100" s="25">
        <f>IF(C100="","",G100*(N(E100)*IFERROR(VLOOKUP(C100,'الأنواع'!$A$5:$D$12,2,0),0)+$C$3))</f>
        <v/>
      </c>
      <c r="I100" s="25">
        <f>IF(C100="","",F100-H100)</f>
        <v/>
      </c>
      <c r="J100" s="27">
        <f>IF(OR(C100="",D100=""),"",DATE(YEAR(D100),MONTH(D100)+IFERROR(VLOOKUP(C100,'الأنواع'!$A$5:$D$12,3,0),0),DAY(D100)))</f>
        <v/>
      </c>
      <c r="K100" s="28">
        <f>IF(J100="","",IF(J100&lt;=TODAY()+7,"زيارة مستحقة","منتظم"))</f>
        <v/>
      </c>
    </row>
    <row r="101">
      <c r="A101" s="19" t="n"/>
      <c r="B101" s="23" t="n"/>
      <c r="C101" s="19" t="n"/>
      <c r="D101" s="24" t="n"/>
      <c r="E101" s="20" t="n"/>
      <c r="F101" s="25">
        <f>IF(C101="","",N(E101)*IFERROR(VLOOKUP(C101,'الأنواع'!$A$5:$D$12,4,0),0))</f>
        <v/>
      </c>
      <c r="G101" s="26">
        <f>IF(C101="","",IF(IFERROR(VLOOKUP(C101,'الأنواع'!$A$5:$D$12,3,0),0)=0,0,12/IFERROR(VLOOKUP(C101,'الأنواع'!$A$5:$D$12,3,0),0)))</f>
        <v/>
      </c>
      <c r="H101" s="25">
        <f>IF(C101="","",G101*(N(E101)*IFERROR(VLOOKUP(C101,'الأنواع'!$A$5:$D$12,2,0),0)+$C$3))</f>
        <v/>
      </c>
      <c r="I101" s="25">
        <f>IF(C101="","",F101-H101)</f>
        <v/>
      </c>
      <c r="J101" s="27">
        <f>IF(OR(C101="",D101=""),"",DATE(YEAR(D101),MONTH(D101)+IFERROR(VLOOKUP(C101,'الأنواع'!$A$5:$D$12,3,0),0),DAY(D101)))</f>
        <v/>
      </c>
      <c r="K101" s="28">
        <f>IF(J101="","",IF(J101&lt;=TODAY()+7,"زيارة مستحقة","منتظم"))</f>
        <v/>
      </c>
    </row>
    <row r="102">
      <c r="A102" s="19" t="n"/>
      <c r="B102" s="23" t="n"/>
      <c r="C102" s="19" t="n"/>
      <c r="D102" s="24" t="n"/>
      <c r="E102" s="20" t="n"/>
      <c r="F102" s="25">
        <f>IF(C102="","",N(E102)*IFERROR(VLOOKUP(C102,'الأنواع'!$A$5:$D$12,4,0),0))</f>
        <v/>
      </c>
      <c r="G102" s="26">
        <f>IF(C102="","",IF(IFERROR(VLOOKUP(C102,'الأنواع'!$A$5:$D$12,3,0),0)=0,0,12/IFERROR(VLOOKUP(C102,'الأنواع'!$A$5:$D$12,3,0),0)))</f>
        <v/>
      </c>
      <c r="H102" s="25">
        <f>IF(C102="","",G102*(N(E102)*IFERROR(VLOOKUP(C102,'الأنواع'!$A$5:$D$12,2,0),0)+$C$3))</f>
        <v/>
      </c>
      <c r="I102" s="25">
        <f>IF(C102="","",F102-H102)</f>
        <v/>
      </c>
      <c r="J102" s="27">
        <f>IF(OR(C102="",D102=""),"",DATE(YEAR(D102),MONTH(D102)+IFERROR(VLOOKUP(C102,'الأنواع'!$A$5:$D$12,3,0),0),DAY(D102)))</f>
        <v/>
      </c>
      <c r="K102" s="28">
        <f>IF(J102="","",IF(J102&lt;=TODAY()+7,"زيارة مستحقة","منتظم"))</f>
        <v/>
      </c>
    </row>
    <row r="103">
      <c r="A103" s="19" t="n"/>
      <c r="B103" s="23" t="n"/>
      <c r="C103" s="19" t="n"/>
      <c r="D103" s="24" t="n"/>
      <c r="E103" s="20" t="n"/>
      <c r="F103" s="25">
        <f>IF(C103="","",N(E103)*IFERROR(VLOOKUP(C103,'الأنواع'!$A$5:$D$12,4,0),0))</f>
        <v/>
      </c>
      <c r="G103" s="26">
        <f>IF(C103="","",IF(IFERROR(VLOOKUP(C103,'الأنواع'!$A$5:$D$12,3,0),0)=0,0,12/IFERROR(VLOOKUP(C103,'الأنواع'!$A$5:$D$12,3,0),0)))</f>
        <v/>
      </c>
      <c r="H103" s="25">
        <f>IF(C103="","",G103*(N(E103)*IFERROR(VLOOKUP(C103,'الأنواع'!$A$5:$D$12,2,0),0)+$C$3))</f>
        <v/>
      </c>
      <c r="I103" s="25">
        <f>IF(C103="","",F103-H103)</f>
        <v/>
      </c>
      <c r="J103" s="27">
        <f>IF(OR(C103="",D103=""),"",DATE(YEAR(D103),MONTH(D103)+IFERROR(VLOOKUP(C103,'الأنواع'!$A$5:$D$12,3,0),0),DAY(D103)))</f>
        <v/>
      </c>
      <c r="K103" s="28">
        <f>IF(J103="","",IF(J103&lt;=TODAY()+7,"زيارة مستحقة","منتظم"))</f>
        <v/>
      </c>
    </row>
    <row r="104">
      <c r="A104" s="19" t="n"/>
      <c r="B104" s="23" t="n"/>
      <c r="C104" s="19" t="n"/>
      <c r="D104" s="24" t="n"/>
      <c r="E104" s="20" t="n"/>
      <c r="F104" s="25">
        <f>IF(C104="","",N(E104)*IFERROR(VLOOKUP(C104,'الأنواع'!$A$5:$D$12,4,0),0))</f>
        <v/>
      </c>
      <c r="G104" s="26">
        <f>IF(C104="","",IF(IFERROR(VLOOKUP(C104,'الأنواع'!$A$5:$D$12,3,0),0)=0,0,12/IFERROR(VLOOKUP(C104,'الأنواع'!$A$5:$D$12,3,0),0)))</f>
        <v/>
      </c>
      <c r="H104" s="25">
        <f>IF(C104="","",G104*(N(E104)*IFERROR(VLOOKUP(C104,'الأنواع'!$A$5:$D$12,2,0),0)+$C$3))</f>
        <v/>
      </c>
      <c r="I104" s="25">
        <f>IF(C104="","",F104-H104)</f>
        <v/>
      </c>
      <c r="J104" s="27">
        <f>IF(OR(C104="",D104=""),"",DATE(YEAR(D104),MONTH(D104)+IFERROR(VLOOKUP(C104,'الأنواع'!$A$5:$D$12,3,0),0),DAY(D104)))</f>
        <v/>
      </c>
      <c r="K104" s="28">
        <f>IF(J104="","",IF(J104&lt;=TODAY()+7,"زيارة مستحقة","منتظم"))</f>
        <v/>
      </c>
    </row>
    <row r="105">
      <c r="A105" s="19" t="n"/>
      <c r="B105" s="23" t="n"/>
      <c r="C105" s="19" t="n"/>
      <c r="D105" s="24" t="n"/>
      <c r="E105" s="20" t="n"/>
      <c r="F105" s="25">
        <f>IF(C105="","",N(E105)*IFERROR(VLOOKUP(C105,'الأنواع'!$A$5:$D$12,4,0),0))</f>
        <v/>
      </c>
      <c r="G105" s="26">
        <f>IF(C105="","",IF(IFERROR(VLOOKUP(C105,'الأنواع'!$A$5:$D$12,3,0),0)=0,0,12/IFERROR(VLOOKUP(C105,'الأنواع'!$A$5:$D$12,3,0),0)))</f>
        <v/>
      </c>
      <c r="H105" s="25">
        <f>IF(C105="","",G105*(N(E105)*IFERROR(VLOOKUP(C105,'الأنواع'!$A$5:$D$12,2,0),0)+$C$3))</f>
        <v/>
      </c>
      <c r="I105" s="25">
        <f>IF(C105="","",F105-H105)</f>
        <v/>
      </c>
      <c r="J105" s="27">
        <f>IF(OR(C105="",D105=""),"",DATE(YEAR(D105),MONTH(D105)+IFERROR(VLOOKUP(C105,'الأنواع'!$A$5:$D$12,3,0),0),DAY(D105)))</f>
        <v/>
      </c>
      <c r="K105" s="28">
        <f>IF(J105="","",IF(J105&lt;=TODAY()+7,"زيارة مستحقة","منتظم"))</f>
        <v/>
      </c>
    </row>
    <row r="106">
      <c r="A106" s="29" t="n"/>
      <c r="B106" s="29" t="n"/>
      <c r="C106" s="30" t="inlineStr">
        <is>
          <t>الإجمالي</t>
        </is>
      </c>
      <c r="D106" s="29" t="n"/>
      <c r="E106" s="31">
        <f>SUM(E6:E105)</f>
        <v/>
      </c>
      <c r="F106" s="31">
        <f>SUM(F6:F105)</f>
        <v/>
      </c>
      <c r="G106" s="29" t="n"/>
      <c r="H106" s="31">
        <f>SUM(H6:H105)</f>
        <v/>
      </c>
      <c r="I106" s="31">
        <f>SUM(I6:I105)</f>
        <v/>
      </c>
      <c r="J106" s="29" t="n"/>
      <c r="K106" s="29" t="n"/>
    </row>
    <row r="108">
      <c r="A108" s="21" t="inlineStr">
        <is>
          <t>هامش عقود الصيانة</t>
        </is>
      </c>
      <c r="B108" s="22" t="n"/>
      <c r="C108" s="32">
        <f>IF(F106=0,"",I106/F106)</f>
        <v/>
      </c>
    </row>
    <row r="109">
      <c r="A109" s="33" t="inlineStr">
        <is>
          <t>الإيراد المتكرر الشهري</t>
        </is>
      </c>
      <c r="B109" s="22" t="n"/>
      <c r="C109" s="25">
        <f>F106/12</f>
        <v/>
      </c>
    </row>
  </sheetData>
  <sheetProtection selectLockedCells="0" selectUnlockedCells="0" sheet="1" objects="0" insertRows="1" insertHyperlinks="1" autoFilter="0" scenarios="0" formatColumns="0" deleteColumns="1" insertColumns="1" pivotTables="1" deleteRows="1" formatCells="0" formatRows="0" sort="0"/>
  <mergeCells count="5">
    <mergeCell ref="A108:B108"/>
    <mergeCell ref="A2:K2"/>
    <mergeCell ref="A1:K1"/>
    <mergeCell ref="A3:B3"/>
    <mergeCell ref="A109:B109"/>
  </mergeCells>
  <conditionalFormatting sqref="K6:K105">
    <cfRule type="cellIs" priority="1" operator="equal" dxfId="0">
      <formula>"زيارة مستحقة"</formula>
    </cfRule>
  </conditionalFormatting>
  <dataValidations count="1">
    <dataValidation sqref="C6:C105" showDropDown="0" showInputMessage="0" showErrorMessage="0" allowBlank="1" type="list">
      <formula1>"فلتر 7 مراحل RO,فلتر 5 مراحل,فلتر 3 مراحل,فلتر مركزي للشقة"</formula1>
    </dataValidation>
  </dataValidation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2026-10-30T04:19:39Z</dcterms:created>
  <dcterms:modified xmlns:dcterms="http://purl.org/dc/terms/" xmlns:xsi="http://www.w3.org/2001/XMLSchema-instance" xsi:type="dcterms:W3CDTF">2026-10-30T04:19:39Z</dcterms:modified>
</cp:coreProperties>
</file>