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أسعار" sheetId="3" state="visible" r:id="rId3"/>
    <sheet xmlns:r="http://schemas.openxmlformats.org/officeDocument/2006/relationships" name="الطلبات" sheetId="4" state="visible" r:id="rId4"/>
  </sheets>
  <definedNames>
    <definedName name="_xlnm.Print_Area" localSheetId="3">'الطلبات'!$A$1:$M$56</definedName>
  </definedNames>
  <calcPr calcId="124519" fullCalcOnLoad="1"/>
</workbook>
</file>

<file path=xl/styles.xml><?xml version="1.0" encoding="utf-8"?>
<styleSheet xmlns="http://schemas.openxmlformats.org/spreadsheetml/2006/main">
  <numFmts count="3">
    <numFmt numFmtId="164" formatCode="#,##0.00;[Red]-#,##0.00"/>
    <numFmt numFmtId="165" formatCode="0.0%"/>
    <numFmt numFmtId="166" formatCode="#,##0;[Red]-#,##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FFFFFF"/>
      <sz val="11"/>
    </font>
    <font>
      <name val="Arial"/>
      <b val="1"/>
      <color rgb="00000000"/>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4">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style="thin">
        <color rgb="00C9CDD4"/>
      </left>
      <right style="thin">
        <color rgb="00C9CDD4"/>
      </right>
      <top style="medium">
        <color rgb="00B08D57"/>
      </top>
      <bottom style="thin">
        <color rgb="00C9CDD4"/>
      </bottom>
    </border>
  </borders>
  <cellStyleXfs count="1">
    <xf numFmtId="0" fontId="0" fillId="0" borderId="0"/>
  </cellStyleXfs>
  <cellXfs count="32">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2" borderId="2" applyAlignment="1" pivotButton="0" quotePrefix="0" xfId="0">
      <alignment horizontal="center" vertical="center" wrapText="1"/>
    </xf>
    <xf numFmtId="0" fontId="10" fillId="4" borderId="2" applyAlignment="1" applyProtection="1" pivotButton="0" quotePrefix="0" xfId="0">
      <alignment horizontal="right" vertical="center"/>
      <protection locked="0" hidden="0"/>
    </xf>
    <xf numFmtId="164" fontId="10" fillId="4" borderId="2" applyAlignment="1" applyProtection="1" pivotButton="0" quotePrefix="0" xfId="0">
      <alignment horizontal="center" vertical="center"/>
      <protection locked="0" hidden="0"/>
    </xf>
    <xf numFmtId="0" fontId="10" fillId="4" borderId="2" applyAlignment="1" applyProtection="1" pivotButton="0" quotePrefix="0" xfId="0">
      <alignment horizontal="center" vertical="center"/>
      <protection locked="0" hidden="0"/>
    </xf>
    <xf numFmtId="165" fontId="10" fillId="4" borderId="2" applyAlignment="1" applyProtection="1" pivotButton="0" quotePrefix="0" xfId="0">
      <alignment horizontal="center" vertical="center"/>
      <protection locked="0" hidden="0"/>
    </xf>
    <xf numFmtId="0" fontId="15" fillId="0" borderId="2" applyAlignment="1" pivotButton="0" quotePrefix="0" xfId="0">
      <alignment horizontal="right" vertical="center" wrapText="1"/>
    </xf>
    <xf numFmtId="166" fontId="10" fillId="4" borderId="2" applyAlignment="1" applyProtection="1" pivotButton="0" quotePrefix="0" xfId="0">
      <alignment horizontal="center" vertical="center"/>
      <protection locked="0" hidden="0"/>
    </xf>
    <xf numFmtId="2" fontId="10" fillId="0" borderId="2" applyAlignment="1" pivotButton="0" quotePrefix="0" xfId="0">
      <alignment horizontal="center" vertical="center"/>
    </xf>
    <xf numFmtId="166" fontId="10" fillId="0" borderId="2" applyAlignment="1" pivotButton="0" quotePrefix="0" xfId="0">
      <alignment horizontal="center" vertical="center"/>
    </xf>
    <xf numFmtId="165" fontId="10" fillId="0" borderId="2" applyAlignment="1" pivotButton="0" quotePrefix="0" xfId="0">
      <alignment horizontal="center" vertical="center"/>
    </xf>
    <xf numFmtId="0" fontId="16" fillId="5" borderId="3" pivotButton="0" quotePrefix="0" xfId="0"/>
    <xf numFmtId="0" fontId="16" fillId="5" borderId="3" applyAlignment="1" pivotButton="0" quotePrefix="0" xfId="0">
      <alignment horizontal="right" vertical="center" wrapText="1"/>
    </xf>
    <xf numFmtId="166" fontId="16" fillId="5" borderId="3" applyAlignment="1" pivotButton="0" quotePrefix="0" xfId="0">
      <alignment horizontal="center" vertical="center"/>
    </xf>
    <xf numFmtId="165" fontId="16" fillId="5" borderId="3"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تسعير الترجمة بالكلمة وربحية كل طلب</t>
        </is>
      </c>
    </row>
    <row r="2" ht="4" customHeight="1">
      <c r="A2" s="9" t="n"/>
    </row>
    <row r="4" ht="22" customHeight="1">
      <c r="B4" s="10" t="inlineStr">
        <is>
          <t>فكرة القالب</t>
        </is>
      </c>
    </row>
    <row r="5" ht="50" customHeight="1">
      <c r="A5" s="11" t="inlineStr">
        <is>
          <t>•</t>
        </is>
      </c>
      <c r="B5" s="12" t="inlineStr">
        <is>
          <t>لمكاتب الترجمة والمترجمين المستقلين: سعر للكلمة لكل زوج لغات وتكلفة المترجم المتعاون، وعلاوة للتخصص (قانوني، طبي، تقني) وللطلب المستعجل، ورسم الختم المعتمد للصفحة، ثم سجل طلبات يحسب سعر الكلمة وعدد الصفحات وقيمة الطلب وتكلفة المترجم والربح والهامش.</t>
        </is>
      </c>
    </row>
    <row r="6" ht="22" customHeight="1">
      <c r="B6" s="10" t="inlineStr">
        <is>
          <t>خطوات الاستخدام</t>
        </is>
      </c>
    </row>
    <row r="7" ht="34" customHeight="1">
      <c r="A7" s="11" t="inlineStr">
        <is>
          <t>•</t>
        </is>
      </c>
      <c r="B7" s="12" t="inlineStr">
        <is>
          <t>في ورقة «الأسعار» اكتب لكل زوج لغات سعر الكلمة للعميل وتكلفتها للمترجم، وعلاوات التخصص والاستعجال ورسم الاعتماد.</t>
        </is>
      </c>
    </row>
    <row r="8" ht="18" customHeight="1">
      <c r="A8" s="11" t="inlineStr">
        <is>
          <t>•</t>
        </is>
      </c>
      <c r="B8" s="12" t="inlineStr">
        <is>
          <t>في ورقة «الطلبات» سجّل كل طلب بالعميل وزوج اللغات والتخصص والاستعجال وعدد الكلمات والاعتماد.</t>
        </is>
      </c>
    </row>
    <row r="9" ht="22" customHeight="1">
      <c r="B9" s="10" t="inlineStr">
        <is>
          <t>ملاحظات</t>
        </is>
      </c>
    </row>
    <row r="10" ht="34" customHeight="1">
      <c r="A10" s="11" t="inlineStr">
        <is>
          <t>•</t>
        </is>
      </c>
      <c r="B10" s="12" t="inlineStr">
        <is>
          <t>الصفحة هنا 250 كلمة لحساب رسم الاعتماد. علاوة التخصص تُطبق على المترجم أيضًا لأن المتخصص أعلى أجرًا، والاستعجال علاوة للمكتب. احسب الكلمات من النص المصدر قبل التسعير.</t>
        </is>
      </c>
    </row>
    <row r="12" ht="30" customHeight="1">
      <c r="B12" s="13" t="inlineStr">
        <is>
          <t>الخلايا الصفراء للإدخال، وباقي الخلايا معادلات محمية حتى لا تُمسح بالخطأ. لإلغاء الحماية: مراجعة ← إلغاء حماية الورقة (بدون كلمة مرور).</t>
        </is>
      </c>
    </row>
    <row r="13">
      <c r="B13"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5"/>
  <sheetViews>
    <sheetView showGridLines="0" rightToLeft="1" workbookViewId="0">
      <selection activeCell="A1" sqref="A1"/>
    </sheetView>
  </sheetViews>
  <sheetFormatPr baseColWidth="8" defaultRowHeight="15"/>
  <cols>
    <col width="22" customWidth="1" min="1" max="1"/>
    <col width="14" customWidth="1" min="2" max="2"/>
    <col width="14" customWidth="1" min="3" max="3"/>
    <col width="4" customWidth="1" min="4" max="4"/>
    <col width="14" customWidth="1" min="5" max="5"/>
    <col width="10" customWidth="1" min="6" max="6"/>
  </cols>
  <sheetData>
    <row r="1" ht="30" customHeight="1">
      <c r="A1" s="15" t="inlineStr">
        <is>
          <t>أسعار الترجمة</t>
        </is>
      </c>
      <c r="B1" s="16" t="n"/>
      <c r="C1" s="16" t="n"/>
      <c r="D1" s="16" t="n"/>
      <c r="E1" s="16" t="n"/>
      <c r="F1" s="16" t="n"/>
    </row>
    <row r="2" ht="30" customHeight="1">
      <c r="A2" s="17" t="inlineStr">
        <is>
          <t>الخلايا الصفراء للإدخال.</t>
        </is>
      </c>
    </row>
    <row r="4" ht="30" customHeight="1">
      <c r="A4" s="18" t="inlineStr">
        <is>
          <t>زوج اللغات</t>
        </is>
      </c>
      <c r="B4" s="18" t="inlineStr">
        <is>
          <t>سعر الكلمة للعميل</t>
        </is>
      </c>
      <c r="C4" s="18" t="inlineStr">
        <is>
          <t>تكلفة الكلمة للمترجم</t>
        </is>
      </c>
      <c r="E4" s="18" t="inlineStr">
        <is>
          <t>التخصص</t>
        </is>
      </c>
      <c r="F4" s="18" t="inlineStr">
        <is>
          <t>العلاوة</t>
        </is>
      </c>
    </row>
    <row r="5">
      <c r="A5" s="19" t="inlineStr">
        <is>
          <t>إنجليزي إلى عربي</t>
        </is>
      </c>
      <c r="B5" s="20" t="n">
        <v>0.9</v>
      </c>
      <c r="C5" s="20" t="n">
        <v>0.45</v>
      </c>
      <c r="E5" s="21" t="inlineStr">
        <is>
          <t>عام</t>
        </is>
      </c>
      <c r="F5" s="22" t="n">
        <v>0</v>
      </c>
    </row>
    <row r="6">
      <c r="A6" s="19" t="inlineStr">
        <is>
          <t>عربي إلى إنجليزي</t>
        </is>
      </c>
      <c r="B6" s="20" t="n">
        <v>1.1</v>
      </c>
      <c r="C6" s="20" t="n">
        <v>0.55</v>
      </c>
      <c r="E6" s="21" t="inlineStr">
        <is>
          <t>قانوني</t>
        </is>
      </c>
      <c r="F6" s="22" t="n">
        <v>0.25</v>
      </c>
    </row>
    <row r="7">
      <c r="A7" s="19" t="inlineStr">
        <is>
          <t>فرنسي إلى عربي</t>
        </is>
      </c>
      <c r="B7" s="20" t="n">
        <v>1.2</v>
      </c>
      <c r="C7" s="20" t="n">
        <v>0.6</v>
      </c>
      <c r="E7" s="21" t="inlineStr">
        <is>
          <t>طبي</t>
        </is>
      </c>
      <c r="F7" s="22" t="n">
        <v>0.3</v>
      </c>
    </row>
    <row r="8">
      <c r="A8" s="19" t="inlineStr">
        <is>
          <t>ألماني إلى عربي</t>
        </is>
      </c>
      <c r="B8" s="20" t="n">
        <v>1.6</v>
      </c>
      <c r="C8" s="20" t="n">
        <v>0.85</v>
      </c>
      <c r="E8" s="21" t="inlineStr">
        <is>
          <t>تقني</t>
        </is>
      </c>
      <c r="F8" s="22" t="n">
        <v>0.2</v>
      </c>
    </row>
    <row r="9">
      <c r="A9" s="19" t="n"/>
      <c r="B9" s="20" t="n"/>
      <c r="C9" s="20" t="n"/>
    </row>
    <row r="10">
      <c r="A10" s="19" t="n"/>
      <c r="B10" s="20" t="n"/>
      <c r="C10" s="20" t="n"/>
    </row>
    <row r="11">
      <c r="A11" s="19" t="n"/>
      <c r="B11" s="20" t="n"/>
      <c r="C11" s="20" t="n"/>
    </row>
    <row r="12">
      <c r="A12" s="19" t="n"/>
      <c r="B12" s="20" t="n"/>
      <c r="C12" s="20" t="n"/>
    </row>
    <row r="14">
      <c r="A14" s="23" t="inlineStr">
        <is>
          <t>علاوة الطلب المستعجل</t>
        </is>
      </c>
      <c r="B14" s="22" t="n">
        <v>0.3</v>
      </c>
    </row>
    <row r="15">
      <c r="A15" s="23" t="inlineStr">
        <is>
          <t>رسم الاعتماد للصفحة</t>
        </is>
      </c>
      <c r="B15" s="24" t="n">
        <v>50</v>
      </c>
    </row>
  </sheetData>
  <sheetProtection selectLockedCells="0" selectUnlockedCells="0" sheet="1" objects="0" insertRows="1" insertHyperlinks="1" autoFilter="0" scenarios="0" formatColumns="0" deleteColumns="1" insertColumns="1" pivotTables="1" deleteRows="1" formatCells="0" formatRows="0" sort="0"/>
  <mergeCells count="2">
    <mergeCell ref="A2:F2"/>
    <mergeCell ref="A1:F1"/>
  </mergeCells>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A1:M56"/>
  <sheetViews>
    <sheetView showGridLines="0" rightToLeft="1" workbookViewId="0">
      <pane xSplit="2" ySplit="5" topLeftCell="C6" activePane="bottomRight" state="frozen"/>
      <selection pane="topRight"/>
      <selection pane="bottomLeft"/>
      <selection pane="bottomRight" activeCell="A1" sqref="A1"/>
    </sheetView>
  </sheetViews>
  <sheetFormatPr baseColWidth="8" defaultRowHeight="15"/>
  <cols>
    <col width="8" customWidth="1" min="1" max="1"/>
    <col width="20" customWidth="1" min="2" max="2"/>
    <col width="17" customWidth="1" min="3" max="3"/>
    <col width="9" customWidth="1" min="4" max="4"/>
    <col width="8" customWidth="1" min="5" max="5"/>
    <col width="9" customWidth="1" min="6" max="6"/>
    <col width="8" customWidth="1" min="7" max="7"/>
    <col width="9" customWidth="1" min="8" max="8"/>
    <col width="8" customWidth="1" min="9" max="9"/>
    <col width="11" customWidth="1" min="10" max="10"/>
    <col width="11" customWidth="1" min="11" max="11"/>
    <col width="10" customWidth="1" min="12" max="12"/>
    <col width="9" customWidth="1" min="13" max="13"/>
  </cols>
  <sheetData>
    <row r="1" ht="30" customHeight="1">
      <c r="A1" s="15" t="inlineStr">
        <is>
          <t>طلبات الترجمة - أكتوبر 2026</t>
        </is>
      </c>
      <c r="B1" s="16" t="n"/>
      <c r="C1" s="16" t="n"/>
      <c r="D1" s="16" t="n"/>
      <c r="E1" s="16" t="n"/>
      <c r="F1" s="16" t="n"/>
      <c r="G1" s="16" t="n"/>
      <c r="H1" s="16" t="n"/>
      <c r="I1" s="16" t="n"/>
      <c r="J1" s="16" t="n"/>
      <c r="K1" s="16" t="n"/>
      <c r="L1" s="16" t="n"/>
      <c r="M1" s="16" t="n"/>
    </row>
    <row r="2" ht="30" customHeight="1">
      <c r="A2" s="17" t="inlineStr">
        <is>
          <t>الخلايا الصفراء للإدخال.</t>
        </is>
      </c>
    </row>
    <row r="5" ht="36" customHeight="1">
      <c r="A5" s="18" t="inlineStr">
        <is>
          <t>الطلب</t>
        </is>
      </c>
      <c r="B5" s="18" t="inlineStr">
        <is>
          <t>العميل</t>
        </is>
      </c>
      <c r="C5" s="18" t="inlineStr">
        <is>
          <t>زوج اللغات</t>
        </is>
      </c>
      <c r="D5" s="18" t="inlineStr">
        <is>
          <t>التخصص</t>
        </is>
      </c>
      <c r="E5" s="18" t="inlineStr">
        <is>
          <t>مستعجل</t>
        </is>
      </c>
      <c r="F5" s="18" t="inlineStr">
        <is>
          <t>الكلمات</t>
        </is>
      </c>
      <c r="G5" s="18" t="inlineStr">
        <is>
          <t>اعتماد</t>
        </is>
      </c>
      <c r="H5" s="18" t="inlineStr">
        <is>
          <t>سعر الكلمة</t>
        </is>
      </c>
      <c r="I5" s="18" t="inlineStr">
        <is>
          <t>الصفحات</t>
        </is>
      </c>
      <c r="J5" s="18" t="inlineStr">
        <is>
          <t>قيمة الطلب</t>
        </is>
      </c>
      <c r="K5" s="18" t="inlineStr">
        <is>
          <t>تكلفة المترجم</t>
        </is>
      </c>
      <c r="L5" s="18" t="inlineStr">
        <is>
          <t>الربح</t>
        </is>
      </c>
      <c r="M5" s="18" t="inlineStr">
        <is>
          <t>الهامش</t>
        </is>
      </c>
    </row>
    <row r="6">
      <c r="A6" s="21" t="inlineStr">
        <is>
          <t>TR-701</t>
        </is>
      </c>
      <c r="B6" s="19" t="inlineStr">
        <is>
          <t>شركة النيل للاستيراد</t>
        </is>
      </c>
      <c r="C6" s="19" t="inlineStr">
        <is>
          <t>إنجليزي إلى عربي</t>
        </is>
      </c>
      <c r="D6" s="21" t="inlineStr">
        <is>
          <t>قانوني</t>
        </is>
      </c>
      <c r="E6" s="21" t="inlineStr">
        <is>
          <t>لا</t>
        </is>
      </c>
      <c r="F6" s="24" t="n">
        <v>8500</v>
      </c>
      <c r="G6" s="21" t="inlineStr">
        <is>
          <t>نعم</t>
        </is>
      </c>
      <c r="H6" s="25">
        <f>IF(C6="","",IFERROR(VLOOKUP(C6,'الأسعار'!$A$5:$C$12,2,0),0)*(1+IFERROR(VLOOKUP(D6,'الأسعار'!$E$5:$F$8,2,0),0))*(1+IF(E6="نعم",'الأسعار'!$B$14,0)))</f>
        <v/>
      </c>
      <c r="I6" s="26">
        <f>IF(C6="","",ROUNDUP(N(F6)/250,0))</f>
        <v/>
      </c>
      <c r="J6" s="26">
        <f>IF(C6="","",N(F6)*H6+IF(G6="نعم",I6*'الأسعار'!$B$15,0))</f>
        <v/>
      </c>
      <c r="K6" s="26">
        <f>IF(C6="","",N(F6)*IFERROR(VLOOKUP(C6,'الأسعار'!$A$5:$C$12,3,0),0)*(1+IFERROR(VLOOKUP(D6,'الأسعار'!$E$5:$F$8,2,0),0)))</f>
        <v/>
      </c>
      <c r="L6" s="26">
        <f>IF(C6="","",J6-K6)</f>
        <v/>
      </c>
      <c r="M6" s="27">
        <f>IF(OR(C6="",N(J6)=0),"",L6/J6)</f>
        <v/>
      </c>
    </row>
    <row r="7">
      <c r="A7" s="21" t="inlineStr">
        <is>
          <t>TR-702</t>
        </is>
      </c>
      <c r="B7" s="19" t="inlineStr">
        <is>
          <t>د. مها كمال</t>
        </is>
      </c>
      <c r="C7" s="19" t="inlineStr">
        <is>
          <t>عربي إلى إنجليزي</t>
        </is>
      </c>
      <c r="D7" s="21" t="inlineStr">
        <is>
          <t>طبي</t>
        </is>
      </c>
      <c r="E7" s="21" t="inlineStr">
        <is>
          <t>نعم</t>
        </is>
      </c>
      <c r="F7" s="24" t="n">
        <v>3200</v>
      </c>
      <c r="G7" s="21" t="inlineStr">
        <is>
          <t>لا</t>
        </is>
      </c>
      <c r="H7" s="25">
        <f>IF(C7="","",IFERROR(VLOOKUP(C7,'الأسعار'!$A$5:$C$12,2,0),0)*(1+IFERROR(VLOOKUP(D7,'الأسعار'!$E$5:$F$8,2,0),0))*(1+IF(E7="نعم",'الأسعار'!$B$14,0)))</f>
        <v/>
      </c>
      <c r="I7" s="26">
        <f>IF(C7="","",ROUNDUP(N(F7)/250,0))</f>
        <v/>
      </c>
      <c r="J7" s="26">
        <f>IF(C7="","",N(F7)*H7+IF(G7="نعم",I7*'الأسعار'!$B$15,0))</f>
        <v/>
      </c>
      <c r="K7" s="26">
        <f>IF(C7="","",N(F7)*IFERROR(VLOOKUP(C7,'الأسعار'!$A$5:$C$12,3,0),0)*(1+IFERROR(VLOOKUP(D7,'الأسعار'!$E$5:$F$8,2,0),0)))</f>
        <v/>
      </c>
      <c r="L7" s="26">
        <f>IF(C7="","",J7-K7)</f>
        <v/>
      </c>
      <c r="M7" s="27">
        <f>IF(OR(C7="",N(J7)=0),"",L7/J7)</f>
        <v/>
      </c>
    </row>
    <row r="8">
      <c r="A8" s="21" t="inlineStr">
        <is>
          <t>TR-703</t>
        </is>
      </c>
      <c r="B8" s="19" t="inlineStr">
        <is>
          <t>مكتب الهدى للسياحة</t>
        </is>
      </c>
      <c r="C8" s="19" t="inlineStr">
        <is>
          <t>فرنسي إلى عربي</t>
        </is>
      </c>
      <c r="D8" s="21" t="inlineStr">
        <is>
          <t>عام</t>
        </is>
      </c>
      <c r="E8" s="21" t="inlineStr">
        <is>
          <t>لا</t>
        </is>
      </c>
      <c r="F8" s="24" t="n">
        <v>5000</v>
      </c>
      <c r="G8" s="21" t="inlineStr">
        <is>
          <t>لا</t>
        </is>
      </c>
      <c r="H8" s="25">
        <f>IF(C8="","",IFERROR(VLOOKUP(C8,'الأسعار'!$A$5:$C$12,2,0),0)*(1+IFERROR(VLOOKUP(D8,'الأسعار'!$E$5:$F$8,2,0),0))*(1+IF(E8="نعم",'الأسعار'!$B$14,0)))</f>
        <v/>
      </c>
      <c r="I8" s="26">
        <f>IF(C8="","",ROUNDUP(N(F8)/250,0))</f>
        <v/>
      </c>
      <c r="J8" s="26">
        <f>IF(C8="","",N(F8)*H8+IF(G8="نعم",I8*'الأسعار'!$B$15,0))</f>
        <v/>
      </c>
      <c r="K8" s="26">
        <f>IF(C8="","",N(F8)*IFERROR(VLOOKUP(C8,'الأسعار'!$A$5:$C$12,3,0),0)*(1+IFERROR(VLOOKUP(D8,'الأسعار'!$E$5:$F$8,2,0),0)))</f>
        <v/>
      </c>
      <c r="L8" s="26">
        <f>IF(C8="","",J8-K8)</f>
        <v/>
      </c>
      <c r="M8" s="27">
        <f>IF(OR(C8="",N(J8)=0),"",L8/J8)</f>
        <v/>
      </c>
    </row>
    <row r="9">
      <c r="A9" s="21" t="inlineStr">
        <is>
          <t>TR-704</t>
        </is>
      </c>
      <c r="B9" s="19" t="inlineStr">
        <is>
          <t>مصنع الدلتا</t>
        </is>
      </c>
      <c r="C9" s="19" t="inlineStr">
        <is>
          <t>ألماني إلى عربي</t>
        </is>
      </c>
      <c r="D9" s="21" t="inlineStr">
        <is>
          <t>تقني</t>
        </is>
      </c>
      <c r="E9" s="21" t="inlineStr">
        <is>
          <t>لا</t>
        </is>
      </c>
      <c r="F9" s="24" t="n">
        <v>12000</v>
      </c>
      <c r="G9" s="21" t="inlineStr">
        <is>
          <t>لا</t>
        </is>
      </c>
      <c r="H9" s="25">
        <f>IF(C9="","",IFERROR(VLOOKUP(C9,'الأسعار'!$A$5:$C$12,2,0),0)*(1+IFERROR(VLOOKUP(D9,'الأسعار'!$E$5:$F$8,2,0),0))*(1+IF(E9="نعم",'الأسعار'!$B$14,0)))</f>
        <v/>
      </c>
      <c r="I9" s="26">
        <f>IF(C9="","",ROUNDUP(N(F9)/250,0))</f>
        <v/>
      </c>
      <c r="J9" s="26">
        <f>IF(C9="","",N(F9)*H9+IF(G9="نعم",I9*'الأسعار'!$B$15,0))</f>
        <v/>
      </c>
      <c r="K9" s="26">
        <f>IF(C9="","",N(F9)*IFERROR(VLOOKUP(C9,'الأسعار'!$A$5:$C$12,3,0),0)*(1+IFERROR(VLOOKUP(D9,'الأسعار'!$E$5:$F$8,2,0),0)))</f>
        <v/>
      </c>
      <c r="L9" s="26">
        <f>IF(C9="","",J9-K9)</f>
        <v/>
      </c>
      <c r="M9" s="27">
        <f>IF(OR(C9="",N(J9)=0),"",L9/J9)</f>
        <v/>
      </c>
    </row>
    <row r="10">
      <c r="A10" s="21" t="inlineStr">
        <is>
          <t>TR-705</t>
        </is>
      </c>
      <c r="B10" s="19" t="inlineStr">
        <is>
          <t>أ. شريف عادل</t>
        </is>
      </c>
      <c r="C10" s="19" t="inlineStr">
        <is>
          <t>عربي إلى إنجليزي</t>
        </is>
      </c>
      <c r="D10" s="21" t="inlineStr">
        <is>
          <t>قانوني</t>
        </is>
      </c>
      <c r="E10" s="21" t="inlineStr">
        <is>
          <t>نعم</t>
        </is>
      </c>
      <c r="F10" s="24" t="n">
        <v>2500</v>
      </c>
      <c r="G10" s="21" t="inlineStr">
        <is>
          <t>نعم</t>
        </is>
      </c>
      <c r="H10" s="25">
        <f>IF(C10="","",IFERROR(VLOOKUP(C10,'الأسعار'!$A$5:$C$12,2,0),0)*(1+IFERROR(VLOOKUP(D10,'الأسعار'!$E$5:$F$8,2,0),0))*(1+IF(E10="نعم",'الأسعار'!$B$14,0)))</f>
        <v/>
      </c>
      <c r="I10" s="26">
        <f>IF(C10="","",ROUNDUP(N(F10)/250,0))</f>
        <v/>
      </c>
      <c r="J10" s="26">
        <f>IF(C10="","",N(F10)*H10+IF(G10="نعم",I10*'الأسعار'!$B$15,0))</f>
        <v/>
      </c>
      <c r="K10" s="26">
        <f>IF(C10="","",N(F10)*IFERROR(VLOOKUP(C10,'الأسعار'!$A$5:$C$12,3,0),0)*(1+IFERROR(VLOOKUP(D10,'الأسعار'!$E$5:$F$8,2,0),0)))</f>
        <v/>
      </c>
      <c r="L10" s="26">
        <f>IF(C10="","",J10-K10)</f>
        <v/>
      </c>
      <c r="M10" s="27">
        <f>IF(OR(C10="",N(J10)=0),"",L10/J10)</f>
        <v/>
      </c>
    </row>
    <row r="11">
      <c r="A11" s="21" t="inlineStr">
        <is>
          <t>TR-706</t>
        </is>
      </c>
      <c r="B11" s="19" t="inlineStr">
        <is>
          <t>جامعة خاصة</t>
        </is>
      </c>
      <c r="C11" s="19" t="inlineStr">
        <is>
          <t>إنجليزي إلى عربي</t>
        </is>
      </c>
      <c r="D11" s="21" t="inlineStr">
        <is>
          <t>عام</t>
        </is>
      </c>
      <c r="E11" s="21" t="inlineStr">
        <is>
          <t>لا</t>
        </is>
      </c>
      <c r="F11" s="24" t="n">
        <v>15000</v>
      </c>
      <c r="G11" s="21" t="inlineStr">
        <is>
          <t>لا</t>
        </is>
      </c>
      <c r="H11" s="25">
        <f>IF(C11="","",IFERROR(VLOOKUP(C11,'الأسعار'!$A$5:$C$12,2,0),0)*(1+IFERROR(VLOOKUP(D11,'الأسعار'!$E$5:$F$8,2,0),0))*(1+IF(E11="نعم",'الأسعار'!$B$14,0)))</f>
        <v/>
      </c>
      <c r="I11" s="26">
        <f>IF(C11="","",ROUNDUP(N(F11)/250,0))</f>
        <v/>
      </c>
      <c r="J11" s="26">
        <f>IF(C11="","",N(F11)*H11+IF(G11="نعم",I11*'الأسعار'!$B$15,0))</f>
        <v/>
      </c>
      <c r="K11" s="26">
        <f>IF(C11="","",N(F11)*IFERROR(VLOOKUP(C11,'الأسعار'!$A$5:$C$12,3,0),0)*(1+IFERROR(VLOOKUP(D11,'الأسعار'!$E$5:$F$8,2,0),0)))</f>
        <v/>
      </c>
      <c r="L11" s="26">
        <f>IF(C11="","",J11-K11)</f>
        <v/>
      </c>
      <c r="M11" s="27">
        <f>IF(OR(C11="",N(J11)=0),"",L11/J11)</f>
        <v/>
      </c>
    </row>
    <row r="12">
      <c r="A12" s="21" t="n"/>
      <c r="B12" s="19" t="n"/>
      <c r="C12" s="19" t="n"/>
      <c r="D12" s="21" t="n"/>
      <c r="E12" s="21" t="n"/>
      <c r="F12" s="24" t="n"/>
      <c r="G12" s="21" t="n"/>
      <c r="H12" s="25">
        <f>IF(C12="","",IFERROR(VLOOKUP(C12,'الأسعار'!$A$5:$C$12,2,0),0)*(1+IFERROR(VLOOKUP(D12,'الأسعار'!$E$5:$F$8,2,0),0))*(1+IF(E12="نعم",'الأسعار'!$B$14,0)))</f>
        <v/>
      </c>
      <c r="I12" s="26">
        <f>IF(C12="","",ROUNDUP(N(F12)/250,0))</f>
        <v/>
      </c>
      <c r="J12" s="26">
        <f>IF(C12="","",N(F12)*H12+IF(G12="نعم",I12*'الأسعار'!$B$15,0))</f>
        <v/>
      </c>
      <c r="K12" s="26">
        <f>IF(C12="","",N(F12)*IFERROR(VLOOKUP(C12,'الأسعار'!$A$5:$C$12,3,0),0)*(1+IFERROR(VLOOKUP(D12,'الأسعار'!$E$5:$F$8,2,0),0)))</f>
        <v/>
      </c>
      <c r="L12" s="26">
        <f>IF(C12="","",J12-K12)</f>
        <v/>
      </c>
      <c r="M12" s="27">
        <f>IF(OR(C12="",N(J12)=0),"",L12/J12)</f>
        <v/>
      </c>
    </row>
    <row r="13">
      <c r="A13" s="21" t="n"/>
      <c r="B13" s="19" t="n"/>
      <c r="C13" s="19" t="n"/>
      <c r="D13" s="21" t="n"/>
      <c r="E13" s="21" t="n"/>
      <c r="F13" s="24" t="n"/>
      <c r="G13" s="21" t="n"/>
      <c r="H13" s="25">
        <f>IF(C13="","",IFERROR(VLOOKUP(C13,'الأسعار'!$A$5:$C$12,2,0),0)*(1+IFERROR(VLOOKUP(D13,'الأسعار'!$E$5:$F$8,2,0),0))*(1+IF(E13="نعم",'الأسعار'!$B$14,0)))</f>
        <v/>
      </c>
      <c r="I13" s="26">
        <f>IF(C13="","",ROUNDUP(N(F13)/250,0))</f>
        <v/>
      </c>
      <c r="J13" s="26">
        <f>IF(C13="","",N(F13)*H13+IF(G13="نعم",I13*'الأسعار'!$B$15,0))</f>
        <v/>
      </c>
      <c r="K13" s="26">
        <f>IF(C13="","",N(F13)*IFERROR(VLOOKUP(C13,'الأسعار'!$A$5:$C$12,3,0),0)*(1+IFERROR(VLOOKUP(D13,'الأسعار'!$E$5:$F$8,2,0),0)))</f>
        <v/>
      </c>
      <c r="L13" s="26">
        <f>IF(C13="","",J13-K13)</f>
        <v/>
      </c>
      <c r="M13" s="27">
        <f>IF(OR(C13="",N(J13)=0),"",L13/J13)</f>
        <v/>
      </c>
    </row>
    <row r="14">
      <c r="A14" s="21" t="n"/>
      <c r="B14" s="19" t="n"/>
      <c r="C14" s="19" t="n"/>
      <c r="D14" s="21" t="n"/>
      <c r="E14" s="21" t="n"/>
      <c r="F14" s="24" t="n"/>
      <c r="G14" s="21" t="n"/>
      <c r="H14" s="25">
        <f>IF(C14="","",IFERROR(VLOOKUP(C14,'الأسعار'!$A$5:$C$12,2,0),0)*(1+IFERROR(VLOOKUP(D14,'الأسعار'!$E$5:$F$8,2,0),0))*(1+IF(E14="نعم",'الأسعار'!$B$14,0)))</f>
        <v/>
      </c>
      <c r="I14" s="26">
        <f>IF(C14="","",ROUNDUP(N(F14)/250,0))</f>
        <v/>
      </c>
      <c r="J14" s="26">
        <f>IF(C14="","",N(F14)*H14+IF(G14="نعم",I14*'الأسعار'!$B$15,0))</f>
        <v/>
      </c>
      <c r="K14" s="26">
        <f>IF(C14="","",N(F14)*IFERROR(VLOOKUP(C14,'الأسعار'!$A$5:$C$12,3,0),0)*(1+IFERROR(VLOOKUP(D14,'الأسعار'!$E$5:$F$8,2,0),0)))</f>
        <v/>
      </c>
      <c r="L14" s="26">
        <f>IF(C14="","",J14-K14)</f>
        <v/>
      </c>
      <c r="M14" s="27">
        <f>IF(OR(C14="",N(J14)=0),"",L14/J14)</f>
        <v/>
      </c>
    </row>
    <row r="15">
      <c r="A15" s="21" t="n"/>
      <c r="B15" s="19" t="n"/>
      <c r="C15" s="19" t="n"/>
      <c r="D15" s="21" t="n"/>
      <c r="E15" s="21" t="n"/>
      <c r="F15" s="24" t="n"/>
      <c r="G15" s="21" t="n"/>
      <c r="H15" s="25">
        <f>IF(C15="","",IFERROR(VLOOKUP(C15,'الأسعار'!$A$5:$C$12,2,0),0)*(1+IFERROR(VLOOKUP(D15,'الأسعار'!$E$5:$F$8,2,0),0))*(1+IF(E15="نعم",'الأسعار'!$B$14,0)))</f>
        <v/>
      </c>
      <c r="I15" s="26">
        <f>IF(C15="","",ROUNDUP(N(F15)/250,0))</f>
        <v/>
      </c>
      <c r="J15" s="26">
        <f>IF(C15="","",N(F15)*H15+IF(G15="نعم",I15*'الأسعار'!$B$15,0))</f>
        <v/>
      </c>
      <c r="K15" s="26">
        <f>IF(C15="","",N(F15)*IFERROR(VLOOKUP(C15,'الأسعار'!$A$5:$C$12,3,0),0)*(1+IFERROR(VLOOKUP(D15,'الأسعار'!$E$5:$F$8,2,0),0)))</f>
        <v/>
      </c>
      <c r="L15" s="26">
        <f>IF(C15="","",J15-K15)</f>
        <v/>
      </c>
      <c r="M15" s="27">
        <f>IF(OR(C15="",N(J15)=0),"",L15/J15)</f>
        <v/>
      </c>
    </row>
    <row r="16">
      <c r="A16" s="21" t="n"/>
      <c r="B16" s="19" t="n"/>
      <c r="C16" s="19" t="n"/>
      <c r="D16" s="21" t="n"/>
      <c r="E16" s="21" t="n"/>
      <c r="F16" s="24" t="n"/>
      <c r="G16" s="21" t="n"/>
      <c r="H16" s="25">
        <f>IF(C16="","",IFERROR(VLOOKUP(C16,'الأسعار'!$A$5:$C$12,2,0),0)*(1+IFERROR(VLOOKUP(D16,'الأسعار'!$E$5:$F$8,2,0),0))*(1+IF(E16="نعم",'الأسعار'!$B$14,0)))</f>
        <v/>
      </c>
      <c r="I16" s="26">
        <f>IF(C16="","",ROUNDUP(N(F16)/250,0))</f>
        <v/>
      </c>
      <c r="J16" s="26">
        <f>IF(C16="","",N(F16)*H16+IF(G16="نعم",I16*'الأسعار'!$B$15,0))</f>
        <v/>
      </c>
      <c r="K16" s="26">
        <f>IF(C16="","",N(F16)*IFERROR(VLOOKUP(C16,'الأسعار'!$A$5:$C$12,3,0),0)*(1+IFERROR(VLOOKUP(D16,'الأسعار'!$E$5:$F$8,2,0),0)))</f>
        <v/>
      </c>
      <c r="L16" s="26">
        <f>IF(C16="","",J16-K16)</f>
        <v/>
      </c>
      <c r="M16" s="27">
        <f>IF(OR(C16="",N(J16)=0),"",L16/J16)</f>
        <v/>
      </c>
    </row>
    <row r="17">
      <c r="A17" s="21" t="n"/>
      <c r="B17" s="19" t="n"/>
      <c r="C17" s="19" t="n"/>
      <c r="D17" s="21" t="n"/>
      <c r="E17" s="21" t="n"/>
      <c r="F17" s="24" t="n"/>
      <c r="G17" s="21" t="n"/>
      <c r="H17" s="25">
        <f>IF(C17="","",IFERROR(VLOOKUP(C17,'الأسعار'!$A$5:$C$12,2,0),0)*(1+IFERROR(VLOOKUP(D17,'الأسعار'!$E$5:$F$8,2,0),0))*(1+IF(E17="نعم",'الأسعار'!$B$14,0)))</f>
        <v/>
      </c>
      <c r="I17" s="26">
        <f>IF(C17="","",ROUNDUP(N(F17)/250,0))</f>
        <v/>
      </c>
      <c r="J17" s="26">
        <f>IF(C17="","",N(F17)*H17+IF(G17="نعم",I17*'الأسعار'!$B$15,0))</f>
        <v/>
      </c>
      <c r="K17" s="26">
        <f>IF(C17="","",N(F17)*IFERROR(VLOOKUP(C17,'الأسعار'!$A$5:$C$12,3,0),0)*(1+IFERROR(VLOOKUP(D17,'الأسعار'!$E$5:$F$8,2,0),0)))</f>
        <v/>
      </c>
      <c r="L17" s="26">
        <f>IF(C17="","",J17-K17)</f>
        <v/>
      </c>
      <c r="M17" s="27">
        <f>IF(OR(C17="",N(J17)=0),"",L17/J17)</f>
        <v/>
      </c>
    </row>
    <row r="18">
      <c r="A18" s="21" t="n"/>
      <c r="B18" s="19" t="n"/>
      <c r="C18" s="19" t="n"/>
      <c r="D18" s="21" t="n"/>
      <c r="E18" s="21" t="n"/>
      <c r="F18" s="24" t="n"/>
      <c r="G18" s="21" t="n"/>
      <c r="H18" s="25">
        <f>IF(C18="","",IFERROR(VLOOKUP(C18,'الأسعار'!$A$5:$C$12,2,0),0)*(1+IFERROR(VLOOKUP(D18,'الأسعار'!$E$5:$F$8,2,0),0))*(1+IF(E18="نعم",'الأسعار'!$B$14,0)))</f>
        <v/>
      </c>
      <c r="I18" s="26">
        <f>IF(C18="","",ROUNDUP(N(F18)/250,0))</f>
        <v/>
      </c>
      <c r="J18" s="26">
        <f>IF(C18="","",N(F18)*H18+IF(G18="نعم",I18*'الأسعار'!$B$15,0))</f>
        <v/>
      </c>
      <c r="K18" s="26">
        <f>IF(C18="","",N(F18)*IFERROR(VLOOKUP(C18,'الأسعار'!$A$5:$C$12,3,0),0)*(1+IFERROR(VLOOKUP(D18,'الأسعار'!$E$5:$F$8,2,0),0)))</f>
        <v/>
      </c>
      <c r="L18" s="26">
        <f>IF(C18="","",J18-K18)</f>
        <v/>
      </c>
      <c r="M18" s="27">
        <f>IF(OR(C18="",N(J18)=0),"",L18/J18)</f>
        <v/>
      </c>
    </row>
    <row r="19">
      <c r="A19" s="21" t="n"/>
      <c r="B19" s="19" t="n"/>
      <c r="C19" s="19" t="n"/>
      <c r="D19" s="21" t="n"/>
      <c r="E19" s="21" t="n"/>
      <c r="F19" s="24" t="n"/>
      <c r="G19" s="21" t="n"/>
      <c r="H19" s="25">
        <f>IF(C19="","",IFERROR(VLOOKUP(C19,'الأسعار'!$A$5:$C$12,2,0),0)*(1+IFERROR(VLOOKUP(D19,'الأسعار'!$E$5:$F$8,2,0),0))*(1+IF(E19="نعم",'الأسعار'!$B$14,0)))</f>
        <v/>
      </c>
      <c r="I19" s="26">
        <f>IF(C19="","",ROUNDUP(N(F19)/250,0))</f>
        <v/>
      </c>
      <c r="J19" s="26">
        <f>IF(C19="","",N(F19)*H19+IF(G19="نعم",I19*'الأسعار'!$B$15,0))</f>
        <v/>
      </c>
      <c r="K19" s="26">
        <f>IF(C19="","",N(F19)*IFERROR(VLOOKUP(C19,'الأسعار'!$A$5:$C$12,3,0),0)*(1+IFERROR(VLOOKUP(D19,'الأسعار'!$E$5:$F$8,2,0),0)))</f>
        <v/>
      </c>
      <c r="L19" s="26">
        <f>IF(C19="","",J19-K19)</f>
        <v/>
      </c>
      <c r="M19" s="27">
        <f>IF(OR(C19="",N(J19)=0),"",L19/J19)</f>
        <v/>
      </c>
    </row>
    <row r="20">
      <c r="A20" s="21" t="n"/>
      <c r="B20" s="19" t="n"/>
      <c r="C20" s="19" t="n"/>
      <c r="D20" s="21" t="n"/>
      <c r="E20" s="21" t="n"/>
      <c r="F20" s="24" t="n"/>
      <c r="G20" s="21" t="n"/>
      <c r="H20" s="25">
        <f>IF(C20="","",IFERROR(VLOOKUP(C20,'الأسعار'!$A$5:$C$12,2,0),0)*(1+IFERROR(VLOOKUP(D20,'الأسعار'!$E$5:$F$8,2,0),0))*(1+IF(E20="نعم",'الأسعار'!$B$14,0)))</f>
        <v/>
      </c>
      <c r="I20" s="26">
        <f>IF(C20="","",ROUNDUP(N(F20)/250,0))</f>
        <v/>
      </c>
      <c r="J20" s="26">
        <f>IF(C20="","",N(F20)*H20+IF(G20="نعم",I20*'الأسعار'!$B$15,0))</f>
        <v/>
      </c>
      <c r="K20" s="26">
        <f>IF(C20="","",N(F20)*IFERROR(VLOOKUP(C20,'الأسعار'!$A$5:$C$12,3,0),0)*(1+IFERROR(VLOOKUP(D20,'الأسعار'!$E$5:$F$8,2,0),0)))</f>
        <v/>
      </c>
      <c r="L20" s="26">
        <f>IF(C20="","",J20-K20)</f>
        <v/>
      </c>
      <c r="M20" s="27">
        <f>IF(OR(C20="",N(J20)=0),"",L20/J20)</f>
        <v/>
      </c>
    </row>
    <row r="21">
      <c r="A21" s="21" t="n"/>
      <c r="B21" s="19" t="n"/>
      <c r="C21" s="19" t="n"/>
      <c r="D21" s="21" t="n"/>
      <c r="E21" s="21" t="n"/>
      <c r="F21" s="24" t="n"/>
      <c r="G21" s="21" t="n"/>
      <c r="H21" s="25">
        <f>IF(C21="","",IFERROR(VLOOKUP(C21,'الأسعار'!$A$5:$C$12,2,0),0)*(1+IFERROR(VLOOKUP(D21,'الأسعار'!$E$5:$F$8,2,0),0))*(1+IF(E21="نعم",'الأسعار'!$B$14,0)))</f>
        <v/>
      </c>
      <c r="I21" s="26">
        <f>IF(C21="","",ROUNDUP(N(F21)/250,0))</f>
        <v/>
      </c>
      <c r="J21" s="26">
        <f>IF(C21="","",N(F21)*H21+IF(G21="نعم",I21*'الأسعار'!$B$15,0))</f>
        <v/>
      </c>
      <c r="K21" s="26">
        <f>IF(C21="","",N(F21)*IFERROR(VLOOKUP(C21,'الأسعار'!$A$5:$C$12,3,0),0)*(1+IFERROR(VLOOKUP(D21,'الأسعار'!$E$5:$F$8,2,0),0)))</f>
        <v/>
      </c>
      <c r="L21" s="26">
        <f>IF(C21="","",J21-K21)</f>
        <v/>
      </c>
      <c r="M21" s="27">
        <f>IF(OR(C21="",N(J21)=0),"",L21/J21)</f>
        <v/>
      </c>
    </row>
    <row r="22">
      <c r="A22" s="21" t="n"/>
      <c r="B22" s="19" t="n"/>
      <c r="C22" s="19" t="n"/>
      <c r="D22" s="21" t="n"/>
      <c r="E22" s="21" t="n"/>
      <c r="F22" s="24" t="n"/>
      <c r="G22" s="21" t="n"/>
      <c r="H22" s="25">
        <f>IF(C22="","",IFERROR(VLOOKUP(C22,'الأسعار'!$A$5:$C$12,2,0),0)*(1+IFERROR(VLOOKUP(D22,'الأسعار'!$E$5:$F$8,2,0),0))*(1+IF(E22="نعم",'الأسعار'!$B$14,0)))</f>
        <v/>
      </c>
      <c r="I22" s="26">
        <f>IF(C22="","",ROUNDUP(N(F22)/250,0))</f>
        <v/>
      </c>
      <c r="J22" s="26">
        <f>IF(C22="","",N(F22)*H22+IF(G22="نعم",I22*'الأسعار'!$B$15,0))</f>
        <v/>
      </c>
      <c r="K22" s="26">
        <f>IF(C22="","",N(F22)*IFERROR(VLOOKUP(C22,'الأسعار'!$A$5:$C$12,3,0),0)*(1+IFERROR(VLOOKUP(D22,'الأسعار'!$E$5:$F$8,2,0),0)))</f>
        <v/>
      </c>
      <c r="L22" s="26">
        <f>IF(C22="","",J22-K22)</f>
        <v/>
      </c>
      <c r="M22" s="27">
        <f>IF(OR(C22="",N(J22)=0),"",L22/J22)</f>
        <v/>
      </c>
    </row>
    <row r="23">
      <c r="A23" s="21" t="n"/>
      <c r="B23" s="19" t="n"/>
      <c r="C23" s="19" t="n"/>
      <c r="D23" s="21" t="n"/>
      <c r="E23" s="21" t="n"/>
      <c r="F23" s="24" t="n"/>
      <c r="G23" s="21" t="n"/>
      <c r="H23" s="25">
        <f>IF(C23="","",IFERROR(VLOOKUP(C23,'الأسعار'!$A$5:$C$12,2,0),0)*(1+IFERROR(VLOOKUP(D23,'الأسعار'!$E$5:$F$8,2,0),0))*(1+IF(E23="نعم",'الأسعار'!$B$14,0)))</f>
        <v/>
      </c>
      <c r="I23" s="26">
        <f>IF(C23="","",ROUNDUP(N(F23)/250,0))</f>
        <v/>
      </c>
      <c r="J23" s="26">
        <f>IF(C23="","",N(F23)*H23+IF(G23="نعم",I23*'الأسعار'!$B$15,0))</f>
        <v/>
      </c>
      <c r="K23" s="26">
        <f>IF(C23="","",N(F23)*IFERROR(VLOOKUP(C23,'الأسعار'!$A$5:$C$12,3,0),0)*(1+IFERROR(VLOOKUP(D23,'الأسعار'!$E$5:$F$8,2,0),0)))</f>
        <v/>
      </c>
      <c r="L23" s="26">
        <f>IF(C23="","",J23-K23)</f>
        <v/>
      </c>
      <c r="M23" s="27">
        <f>IF(OR(C23="",N(J23)=0),"",L23/J23)</f>
        <v/>
      </c>
    </row>
    <row r="24">
      <c r="A24" s="21" t="n"/>
      <c r="B24" s="19" t="n"/>
      <c r="C24" s="19" t="n"/>
      <c r="D24" s="21" t="n"/>
      <c r="E24" s="21" t="n"/>
      <c r="F24" s="24" t="n"/>
      <c r="G24" s="21" t="n"/>
      <c r="H24" s="25">
        <f>IF(C24="","",IFERROR(VLOOKUP(C24,'الأسعار'!$A$5:$C$12,2,0),0)*(1+IFERROR(VLOOKUP(D24,'الأسعار'!$E$5:$F$8,2,0),0))*(1+IF(E24="نعم",'الأسعار'!$B$14,0)))</f>
        <v/>
      </c>
      <c r="I24" s="26">
        <f>IF(C24="","",ROUNDUP(N(F24)/250,0))</f>
        <v/>
      </c>
      <c r="J24" s="26">
        <f>IF(C24="","",N(F24)*H24+IF(G24="نعم",I24*'الأسعار'!$B$15,0))</f>
        <v/>
      </c>
      <c r="K24" s="26">
        <f>IF(C24="","",N(F24)*IFERROR(VLOOKUP(C24,'الأسعار'!$A$5:$C$12,3,0),0)*(1+IFERROR(VLOOKUP(D24,'الأسعار'!$E$5:$F$8,2,0),0)))</f>
        <v/>
      </c>
      <c r="L24" s="26">
        <f>IF(C24="","",J24-K24)</f>
        <v/>
      </c>
      <c r="M24" s="27">
        <f>IF(OR(C24="",N(J24)=0),"",L24/J24)</f>
        <v/>
      </c>
    </row>
    <row r="25">
      <c r="A25" s="21" t="n"/>
      <c r="B25" s="19" t="n"/>
      <c r="C25" s="19" t="n"/>
      <c r="D25" s="21" t="n"/>
      <c r="E25" s="21" t="n"/>
      <c r="F25" s="24" t="n"/>
      <c r="G25" s="21" t="n"/>
      <c r="H25" s="25">
        <f>IF(C25="","",IFERROR(VLOOKUP(C25,'الأسعار'!$A$5:$C$12,2,0),0)*(1+IFERROR(VLOOKUP(D25,'الأسعار'!$E$5:$F$8,2,0),0))*(1+IF(E25="نعم",'الأسعار'!$B$14,0)))</f>
        <v/>
      </c>
      <c r="I25" s="26">
        <f>IF(C25="","",ROUNDUP(N(F25)/250,0))</f>
        <v/>
      </c>
      <c r="J25" s="26">
        <f>IF(C25="","",N(F25)*H25+IF(G25="نعم",I25*'الأسعار'!$B$15,0))</f>
        <v/>
      </c>
      <c r="K25" s="26">
        <f>IF(C25="","",N(F25)*IFERROR(VLOOKUP(C25,'الأسعار'!$A$5:$C$12,3,0),0)*(1+IFERROR(VLOOKUP(D25,'الأسعار'!$E$5:$F$8,2,0),0)))</f>
        <v/>
      </c>
      <c r="L25" s="26">
        <f>IF(C25="","",J25-K25)</f>
        <v/>
      </c>
      <c r="M25" s="27">
        <f>IF(OR(C25="",N(J25)=0),"",L25/J25)</f>
        <v/>
      </c>
    </row>
    <row r="26">
      <c r="A26" s="21" t="n"/>
      <c r="B26" s="19" t="n"/>
      <c r="C26" s="19" t="n"/>
      <c r="D26" s="21" t="n"/>
      <c r="E26" s="21" t="n"/>
      <c r="F26" s="24" t="n"/>
      <c r="G26" s="21" t="n"/>
      <c r="H26" s="25">
        <f>IF(C26="","",IFERROR(VLOOKUP(C26,'الأسعار'!$A$5:$C$12,2,0),0)*(1+IFERROR(VLOOKUP(D26,'الأسعار'!$E$5:$F$8,2,0),0))*(1+IF(E26="نعم",'الأسعار'!$B$14,0)))</f>
        <v/>
      </c>
      <c r="I26" s="26">
        <f>IF(C26="","",ROUNDUP(N(F26)/250,0))</f>
        <v/>
      </c>
      <c r="J26" s="26">
        <f>IF(C26="","",N(F26)*H26+IF(G26="نعم",I26*'الأسعار'!$B$15,0))</f>
        <v/>
      </c>
      <c r="K26" s="26">
        <f>IF(C26="","",N(F26)*IFERROR(VLOOKUP(C26,'الأسعار'!$A$5:$C$12,3,0),0)*(1+IFERROR(VLOOKUP(D26,'الأسعار'!$E$5:$F$8,2,0),0)))</f>
        <v/>
      </c>
      <c r="L26" s="26">
        <f>IF(C26="","",J26-K26)</f>
        <v/>
      </c>
      <c r="M26" s="27">
        <f>IF(OR(C26="",N(J26)=0),"",L26/J26)</f>
        <v/>
      </c>
    </row>
    <row r="27">
      <c r="A27" s="21" t="n"/>
      <c r="B27" s="19" t="n"/>
      <c r="C27" s="19" t="n"/>
      <c r="D27" s="21" t="n"/>
      <c r="E27" s="21" t="n"/>
      <c r="F27" s="24" t="n"/>
      <c r="G27" s="21" t="n"/>
      <c r="H27" s="25">
        <f>IF(C27="","",IFERROR(VLOOKUP(C27,'الأسعار'!$A$5:$C$12,2,0),0)*(1+IFERROR(VLOOKUP(D27,'الأسعار'!$E$5:$F$8,2,0),0))*(1+IF(E27="نعم",'الأسعار'!$B$14,0)))</f>
        <v/>
      </c>
      <c r="I27" s="26">
        <f>IF(C27="","",ROUNDUP(N(F27)/250,0))</f>
        <v/>
      </c>
      <c r="J27" s="26">
        <f>IF(C27="","",N(F27)*H27+IF(G27="نعم",I27*'الأسعار'!$B$15,0))</f>
        <v/>
      </c>
      <c r="K27" s="26">
        <f>IF(C27="","",N(F27)*IFERROR(VLOOKUP(C27,'الأسعار'!$A$5:$C$12,3,0),0)*(1+IFERROR(VLOOKUP(D27,'الأسعار'!$E$5:$F$8,2,0),0)))</f>
        <v/>
      </c>
      <c r="L27" s="26">
        <f>IF(C27="","",J27-K27)</f>
        <v/>
      </c>
      <c r="M27" s="27">
        <f>IF(OR(C27="",N(J27)=0),"",L27/J27)</f>
        <v/>
      </c>
    </row>
    <row r="28">
      <c r="A28" s="21" t="n"/>
      <c r="B28" s="19" t="n"/>
      <c r="C28" s="19" t="n"/>
      <c r="D28" s="21" t="n"/>
      <c r="E28" s="21" t="n"/>
      <c r="F28" s="24" t="n"/>
      <c r="G28" s="21" t="n"/>
      <c r="H28" s="25">
        <f>IF(C28="","",IFERROR(VLOOKUP(C28,'الأسعار'!$A$5:$C$12,2,0),0)*(1+IFERROR(VLOOKUP(D28,'الأسعار'!$E$5:$F$8,2,0),0))*(1+IF(E28="نعم",'الأسعار'!$B$14,0)))</f>
        <v/>
      </c>
      <c r="I28" s="26">
        <f>IF(C28="","",ROUNDUP(N(F28)/250,0))</f>
        <v/>
      </c>
      <c r="J28" s="26">
        <f>IF(C28="","",N(F28)*H28+IF(G28="نعم",I28*'الأسعار'!$B$15,0))</f>
        <v/>
      </c>
      <c r="K28" s="26">
        <f>IF(C28="","",N(F28)*IFERROR(VLOOKUP(C28,'الأسعار'!$A$5:$C$12,3,0),0)*(1+IFERROR(VLOOKUP(D28,'الأسعار'!$E$5:$F$8,2,0),0)))</f>
        <v/>
      </c>
      <c r="L28" s="26">
        <f>IF(C28="","",J28-K28)</f>
        <v/>
      </c>
      <c r="M28" s="27">
        <f>IF(OR(C28="",N(J28)=0),"",L28/J28)</f>
        <v/>
      </c>
    </row>
    <row r="29">
      <c r="A29" s="21" t="n"/>
      <c r="B29" s="19" t="n"/>
      <c r="C29" s="19" t="n"/>
      <c r="D29" s="21" t="n"/>
      <c r="E29" s="21" t="n"/>
      <c r="F29" s="24" t="n"/>
      <c r="G29" s="21" t="n"/>
      <c r="H29" s="25">
        <f>IF(C29="","",IFERROR(VLOOKUP(C29,'الأسعار'!$A$5:$C$12,2,0),0)*(1+IFERROR(VLOOKUP(D29,'الأسعار'!$E$5:$F$8,2,0),0))*(1+IF(E29="نعم",'الأسعار'!$B$14,0)))</f>
        <v/>
      </c>
      <c r="I29" s="26">
        <f>IF(C29="","",ROUNDUP(N(F29)/250,0))</f>
        <v/>
      </c>
      <c r="J29" s="26">
        <f>IF(C29="","",N(F29)*H29+IF(G29="نعم",I29*'الأسعار'!$B$15,0))</f>
        <v/>
      </c>
      <c r="K29" s="26">
        <f>IF(C29="","",N(F29)*IFERROR(VLOOKUP(C29,'الأسعار'!$A$5:$C$12,3,0),0)*(1+IFERROR(VLOOKUP(D29,'الأسعار'!$E$5:$F$8,2,0),0)))</f>
        <v/>
      </c>
      <c r="L29" s="26">
        <f>IF(C29="","",J29-K29)</f>
        <v/>
      </c>
      <c r="M29" s="27">
        <f>IF(OR(C29="",N(J29)=0),"",L29/J29)</f>
        <v/>
      </c>
    </row>
    <row r="30">
      <c r="A30" s="21" t="n"/>
      <c r="B30" s="19" t="n"/>
      <c r="C30" s="19" t="n"/>
      <c r="D30" s="21" t="n"/>
      <c r="E30" s="21" t="n"/>
      <c r="F30" s="24" t="n"/>
      <c r="G30" s="21" t="n"/>
      <c r="H30" s="25">
        <f>IF(C30="","",IFERROR(VLOOKUP(C30,'الأسعار'!$A$5:$C$12,2,0),0)*(1+IFERROR(VLOOKUP(D30,'الأسعار'!$E$5:$F$8,2,0),0))*(1+IF(E30="نعم",'الأسعار'!$B$14,0)))</f>
        <v/>
      </c>
      <c r="I30" s="26">
        <f>IF(C30="","",ROUNDUP(N(F30)/250,0))</f>
        <v/>
      </c>
      <c r="J30" s="26">
        <f>IF(C30="","",N(F30)*H30+IF(G30="نعم",I30*'الأسعار'!$B$15,0))</f>
        <v/>
      </c>
      <c r="K30" s="26">
        <f>IF(C30="","",N(F30)*IFERROR(VLOOKUP(C30,'الأسعار'!$A$5:$C$12,3,0),0)*(1+IFERROR(VLOOKUP(D30,'الأسعار'!$E$5:$F$8,2,0),0)))</f>
        <v/>
      </c>
      <c r="L30" s="26">
        <f>IF(C30="","",J30-K30)</f>
        <v/>
      </c>
      <c r="M30" s="27">
        <f>IF(OR(C30="",N(J30)=0),"",L30/J30)</f>
        <v/>
      </c>
    </row>
    <row r="31">
      <c r="A31" s="21" t="n"/>
      <c r="B31" s="19" t="n"/>
      <c r="C31" s="19" t="n"/>
      <c r="D31" s="21" t="n"/>
      <c r="E31" s="21" t="n"/>
      <c r="F31" s="24" t="n"/>
      <c r="G31" s="21" t="n"/>
      <c r="H31" s="25">
        <f>IF(C31="","",IFERROR(VLOOKUP(C31,'الأسعار'!$A$5:$C$12,2,0),0)*(1+IFERROR(VLOOKUP(D31,'الأسعار'!$E$5:$F$8,2,0),0))*(1+IF(E31="نعم",'الأسعار'!$B$14,0)))</f>
        <v/>
      </c>
      <c r="I31" s="26">
        <f>IF(C31="","",ROUNDUP(N(F31)/250,0))</f>
        <v/>
      </c>
      <c r="J31" s="26">
        <f>IF(C31="","",N(F31)*H31+IF(G31="نعم",I31*'الأسعار'!$B$15,0))</f>
        <v/>
      </c>
      <c r="K31" s="26">
        <f>IF(C31="","",N(F31)*IFERROR(VLOOKUP(C31,'الأسعار'!$A$5:$C$12,3,0),0)*(1+IFERROR(VLOOKUP(D31,'الأسعار'!$E$5:$F$8,2,0),0)))</f>
        <v/>
      </c>
      <c r="L31" s="26">
        <f>IF(C31="","",J31-K31)</f>
        <v/>
      </c>
      <c r="M31" s="27">
        <f>IF(OR(C31="",N(J31)=0),"",L31/J31)</f>
        <v/>
      </c>
    </row>
    <row r="32">
      <c r="A32" s="21" t="n"/>
      <c r="B32" s="19" t="n"/>
      <c r="C32" s="19" t="n"/>
      <c r="D32" s="21" t="n"/>
      <c r="E32" s="21" t="n"/>
      <c r="F32" s="24" t="n"/>
      <c r="G32" s="21" t="n"/>
      <c r="H32" s="25">
        <f>IF(C32="","",IFERROR(VLOOKUP(C32,'الأسعار'!$A$5:$C$12,2,0),0)*(1+IFERROR(VLOOKUP(D32,'الأسعار'!$E$5:$F$8,2,0),0))*(1+IF(E32="نعم",'الأسعار'!$B$14,0)))</f>
        <v/>
      </c>
      <c r="I32" s="26">
        <f>IF(C32="","",ROUNDUP(N(F32)/250,0))</f>
        <v/>
      </c>
      <c r="J32" s="26">
        <f>IF(C32="","",N(F32)*H32+IF(G32="نعم",I32*'الأسعار'!$B$15,0))</f>
        <v/>
      </c>
      <c r="K32" s="26">
        <f>IF(C32="","",N(F32)*IFERROR(VLOOKUP(C32,'الأسعار'!$A$5:$C$12,3,0),0)*(1+IFERROR(VLOOKUP(D32,'الأسعار'!$E$5:$F$8,2,0),0)))</f>
        <v/>
      </c>
      <c r="L32" s="26">
        <f>IF(C32="","",J32-K32)</f>
        <v/>
      </c>
      <c r="M32" s="27">
        <f>IF(OR(C32="",N(J32)=0),"",L32/J32)</f>
        <v/>
      </c>
    </row>
    <row r="33">
      <c r="A33" s="21" t="n"/>
      <c r="B33" s="19" t="n"/>
      <c r="C33" s="19" t="n"/>
      <c r="D33" s="21" t="n"/>
      <c r="E33" s="21" t="n"/>
      <c r="F33" s="24" t="n"/>
      <c r="G33" s="21" t="n"/>
      <c r="H33" s="25">
        <f>IF(C33="","",IFERROR(VLOOKUP(C33,'الأسعار'!$A$5:$C$12,2,0),0)*(1+IFERROR(VLOOKUP(D33,'الأسعار'!$E$5:$F$8,2,0),0))*(1+IF(E33="نعم",'الأسعار'!$B$14,0)))</f>
        <v/>
      </c>
      <c r="I33" s="26">
        <f>IF(C33="","",ROUNDUP(N(F33)/250,0))</f>
        <v/>
      </c>
      <c r="J33" s="26">
        <f>IF(C33="","",N(F33)*H33+IF(G33="نعم",I33*'الأسعار'!$B$15,0))</f>
        <v/>
      </c>
      <c r="K33" s="26">
        <f>IF(C33="","",N(F33)*IFERROR(VLOOKUP(C33,'الأسعار'!$A$5:$C$12,3,0),0)*(1+IFERROR(VLOOKUP(D33,'الأسعار'!$E$5:$F$8,2,0),0)))</f>
        <v/>
      </c>
      <c r="L33" s="26">
        <f>IF(C33="","",J33-K33)</f>
        <v/>
      </c>
      <c r="M33" s="27">
        <f>IF(OR(C33="",N(J33)=0),"",L33/J33)</f>
        <v/>
      </c>
    </row>
    <row r="34">
      <c r="A34" s="21" t="n"/>
      <c r="B34" s="19" t="n"/>
      <c r="C34" s="19" t="n"/>
      <c r="D34" s="21" t="n"/>
      <c r="E34" s="21" t="n"/>
      <c r="F34" s="24" t="n"/>
      <c r="G34" s="21" t="n"/>
      <c r="H34" s="25">
        <f>IF(C34="","",IFERROR(VLOOKUP(C34,'الأسعار'!$A$5:$C$12,2,0),0)*(1+IFERROR(VLOOKUP(D34,'الأسعار'!$E$5:$F$8,2,0),0))*(1+IF(E34="نعم",'الأسعار'!$B$14,0)))</f>
        <v/>
      </c>
      <c r="I34" s="26">
        <f>IF(C34="","",ROUNDUP(N(F34)/250,0))</f>
        <v/>
      </c>
      <c r="J34" s="26">
        <f>IF(C34="","",N(F34)*H34+IF(G34="نعم",I34*'الأسعار'!$B$15,0))</f>
        <v/>
      </c>
      <c r="K34" s="26">
        <f>IF(C34="","",N(F34)*IFERROR(VLOOKUP(C34,'الأسعار'!$A$5:$C$12,3,0),0)*(1+IFERROR(VLOOKUP(D34,'الأسعار'!$E$5:$F$8,2,0),0)))</f>
        <v/>
      </c>
      <c r="L34" s="26">
        <f>IF(C34="","",J34-K34)</f>
        <v/>
      </c>
      <c r="M34" s="27">
        <f>IF(OR(C34="",N(J34)=0),"",L34/J34)</f>
        <v/>
      </c>
    </row>
    <row r="35">
      <c r="A35" s="21" t="n"/>
      <c r="B35" s="19" t="n"/>
      <c r="C35" s="19" t="n"/>
      <c r="D35" s="21" t="n"/>
      <c r="E35" s="21" t="n"/>
      <c r="F35" s="24" t="n"/>
      <c r="G35" s="21" t="n"/>
      <c r="H35" s="25">
        <f>IF(C35="","",IFERROR(VLOOKUP(C35,'الأسعار'!$A$5:$C$12,2,0),0)*(1+IFERROR(VLOOKUP(D35,'الأسعار'!$E$5:$F$8,2,0),0))*(1+IF(E35="نعم",'الأسعار'!$B$14,0)))</f>
        <v/>
      </c>
      <c r="I35" s="26">
        <f>IF(C35="","",ROUNDUP(N(F35)/250,0))</f>
        <v/>
      </c>
      <c r="J35" s="26">
        <f>IF(C35="","",N(F35)*H35+IF(G35="نعم",I35*'الأسعار'!$B$15,0))</f>
        <v/>
      </c>
      <c r="K35" s="26">
        <f>IF(C35="","",N(F35)*IFERROR(VLOOKUP(C35,'الأسعار'!$A$5:$C$12,3,0),0)*(1+IFERROR(VLOOKUP(D35,'الأسعار'!$E$5:$F$8,2,0),0)))</f>
        <v/>
      </c>
      <c r="L35" s="26">
        <f>IF(C35="","",J35-K35)</f>
        <v/>
      </c>
      <c r="M35" s="27">
        <f>IF(OR(C35="",N(J35)=0),"",L35/J35)</f>
        <v/>
      </c>
    </row>
    <row r="36">
      <c r="A36" s="21" t="n"/>
      <c r="B36" s="19" t="n"/>
      <c r="C36" s="19" t="n"/>
      <c r="D36" s="21" t="n"/>
      <c r="E36" s="21" t="n"/>
      <c r="F36" s="24" t="n"/>
      <c r="G36" s="21" t="n"/>
      <c r="H36" s="25">
        <f>IF(C36="","",IFERROR(VLOOKUP(C36,'الأسعار'!$A$5:$C$12,2,0),0)*(1+IFERROR(VLOOKUP(D36,'الأسعار'!$E$5:$F$8,2,0),0))*(1+IF(E36="نعم",'الأسعار'!$B$14,0)))</f>
        <v/>
      </c>
      <c r="I36" s="26">
        <f>IF(C36="","",ROUNDUP(N(F36)/250,0))</f>
        <v/>
      </c>
      <c r="J36" s="26">
        <f>IF(C36="","",N(F36)*H36+IF(G36="نعم",I36*'الأسعار'!$B$15,0))</f>
        <v/>
      </c>
      <c r="K36" s="26">
        <f>IF(C36="","",N(F36)*IFERROR(VLOOKUP(C36,'الأسعار'!$A$5:$C$12,3,0),0)*(1+IFERROR(VLOOKUP(D36,'الأسعار'!$E$5:$F$8,2,0),0)))</f>
        <v/>
      </c>
      <c r="L36" s="26">
        <f>IF(C36="","",J36-K36)</f>
        <v/>
      </c>
      <c r="M36" s="27">
        <f>IF(OR(C36="",N(J36)=0),"",L36/J36)</f>
        <v/>
      </c>
    </row>
    <row r="37">
      <c r="A37" s="21" t="n"/>
      <c r="B37" s="19" t="n"/>
      <c r="C37" s="19" t="n"/>
      <c r="D37" s="21" t="n"/>
      <c r="E37" s="21" t="n"/>
      <c r="F37" s="24" t="n"/>
      <c r="G37" s="21" t="n"/>
      <c r="H37" s="25">
        <f>IF(C37="","",IFERROR(VLOOKUP(C37,'الأسعار'!$A$5:$C$12,2,0),0)*(1+IFERROR(VLOOKUP(D37,'الأسعار'!$E$5:$F$8,2,0),0))*(1+IF(E37="نعم",'الأسعار'!$B$14,0)))</f>
        <v/>
      </c>
      <c r="I37" s="26">
        <f>IF(C37="","",ROUNDUP(N(F37)/250,0))</f>
        <v/>
      </c>
      <c r="J37" s="26">
        <f>IF(C37="","",N(F37)*H37+IF(G37="نعم",I37*'الأسعار'!$B$15,0))</f>
        <v/>
      </c>
      <c r="K37" s="26">
        <f>IF(C37="","",N(F37)*IFERROR(VLOOKUP(C37,'الأسعار'!$A$5:$C$12,3,0),0)*(1+IFERROR(VLOOKUP(D37,'الأسعار'!$E$5:$F$8,2,0),0)))</f>
        <v/>
      </c>
      <c r="L37" s="26">
        <f>IF(C37="","",J37-K37)</f>
        <v/>
      </c>
      <c r="M37" s="27">
        <f>IF(OR(C37="",N(J37)=0),"",L37/J37)</f>
        <v/>
      </c>
    </row>
    <row r="38">
      <c r="A38" s="21" t="n"/>
      <c r="B38" s="19" t="n"/>
      <c r="C38" s="19" t="n"/>
      <c r="D38" s="21" t="n"/>
      <c r="E38" s="21" t="n"/>
      <c r="F38" s="24" t="n"/>
      <c r="G38" s="21" t="n"/>
      <c r="H38" s="25">
        <f>IF(C38="","",IFERROR(VLOOKUP(C38,'الأسعار'!$A$5:$C$12,2,0),0)*(1+IFERROR(VLOOKUP(D38,'الأسعار'!$E$5:$F$8,2,0),0))*(1+IF(E38="نعم",'الأسعار'!$B$14,0)))</f>
        <v/>
      </c>
      <c r="I38" s="26">
        <f>IF(C38="","",ROUNDUP(N(F38)/250,0))</f>
        <v/>
      </c>
      <c r="J38" s="26">
        <f>IF(C38="","",N(F38)*H38+IF(G38="نعم",I38*'الأسعار'!$B$15,0))</f>
        <v/>
      </c>
      <c r="K38" s="26">
        <f>IF(C38="","",N(F38)*IFERROR(VLOOKUP(C38,'الأسعار'!$A$5:$C$12,3,0),0)*(1+IFERROR(VLOOKUP(D38,'الأسعار'!$E$5:$F$8,2,0),0)))</f>
        <v/>
      </c>
      <c r="L38" s="26">
        <f>IF(C38="","",J38-K38)</f>
        <v/>
      </c>
      <c r="M38" s="27">
        <f>IF(OR(C38="",N(J38)=0),"",L38/J38)</f>
        <v/>
      </c>
    </row>
    <row r="39">
      <c r="A39" s="21" t="n"/>
      <c r="B39" s="19" t="n"/>
      <c r="C39" s="19" t="n"/>
      <c r="D39" s="21" t="n"/>
      <c r="E39" s="21" t="n"/>
      <c r="F39" s="24" t="n"/>
      <c r="G39" s="21" t="n"/>
      <c r="H39" s="25">
        <f>IF(C39="","",IFERROR(VLOOKUP(C39,'الأسعار'!$A$5:$C$12,2,0),0)*(1+IFERROR(VLOOKUP(D39,'الأسعار'!$E$5:$F$8,2,0),0))*(1+IF(E39="نعم",'الأسعار'!$B$14,0)))</f>
        <v/>
      </c>
      <c r="I39" s="26">
        <f>IF(C39="","",ROUNDUP(N(F39)/250,0))</f>
        <v/>
      </c>
      <c r="J39" s="26">
        <f>IF(C39="","",N(F39)*H39+IF(G39="نعم",I39*'الأسعار'!$B$15,0))</f>
        <v/>
      </c>
      <c r="K39" s="26">
        <f>IF(C39="","",N(F39)*IFERROR(VLOOKUP(C39,'الأسعار'!$A$5:$C$12,3,0),0)*(1+IFERROR(VLOOKUP(D39,'الأسعار'!$E$5:$F$8,2,0),0)))</f>
        <v/>
      </c>
      <c r="L39" s="26">
        <f>IF(C39="","",J39-K39)</f>
        <v/>
      </c>
      <c r="M39" s="27">
        <f>IF(OR(C39="",N(J39)=0),"",L39/J39)</f>
        <v/>
      </c>
    </row>
    <row r="40">
      <c r="A40" s="21" t="n"/>
      <c r="B40" s="19" t="n"/>
      <c r="C40" s="19" t="n"/>
      <c r="D40" s="21" t="n"/>
      <c r="E40" s="21" t="n"/>
      <c r="F40" s="24" t="n"/>
      <c r="G40" s="21" t="n"/>
      <c r="H40" s="25">
        <f>IF(C40="","",IFERROR(VLOOKUP(C40,'الأسعار'!$A$5:$C$12,2,0),0)*(1+IFERROR(VLOOKUP(D40,'الأسعار'!$E$5:$F$8,2,0),0))*(1+IF(E40="نعم",'الأسعار'!$B$14,0)))</f>
        <v/>
      </c>
      <c r="I40" s="26">
        <f>IF(C40="","",ROUNDUP(N(F40)/250,0))</f>
        <v/>
      </c>
      <c r="J40" s="26">
        <f>IF(C40="","",N(F40)*H40+IF(G40="نعم",I40*'الأسعار'!$B$15,0))</f>
        <v/>
      </c>
      <c r="K40" s="26">
        <f>IF(C40="","",N(F40)*IFERROR(VLOOKUP(C40,'الأسعار'!$A$5:$C$12,3,0),0)*(1+IFERROR(VLOOKUP(D40,'الأسعار'!$E$5:$F$8,2,0),0)))</f>
        <v/>
      </c>
      <c r="L40" s="26">
        <f>IF(C40="","",J40-K40)</f>
        <v/>
      </c>
      <c r="M40" s="27">
        <f>IF(OR(C40="",N(J40)=0),"",L40/J40)</f>
        <v/>
      </c>
    </row>
    <row r="41">
      <c r="A41" s="21" t="n"/>
      <c r="B41" s="19" t="n"/>
      <c r="C41" s="19" t="n"/>
      <c r="D41" s="21" t="n"/>
      <c r="E41" s="21" t="n"/>
      <c r="F41" s="24" t="n"/>
      <c r="G41" s="21" t="n"/>
      <c r="H41" s="25">
        <f>IF(C41="","",IFERROR(VLOOKUP(C41,'الأسعار'!$A$5:$C$12,2,0),0)*(1+IFERROR(VLOOKUP(D41,'الأسعار'!$E$5:$F$8,2,0),0))*(1+IF(E41="نعم",'الأسعار'!$B$14,0)))</f>
        <v/>
      </c>
      <c r="I41" s="26">
        <f>IF(C41="","",ROUNDUP(N(F41)/250,0))</f>
        <v/>
      </c>
      <c r="J41" s="26">
        <f>IF(C41="","",N(F41)*H41+IF(G41="نعم",I41*'الأسعار'!$B$15,0))</f>
        <v/>
      </c>
      <c r="K41" s="26">
        <f>IF(C41="","",N(F41)*IFERROR(VLOOKUP(C41,'الأسعار'!$A$5:$C$12,3,0),0)*(1+IFERROR(VLOOKUP(D41,'الأسعار'!$E$5:$F$8,2,0),0)))</f>
        <v/>
      </c>
      <c r="L41" s="26">
        <f>IF(C41="","",J41-K41)</f>
        <v/>
      </c>
      <c r="M41" s="27">
        <f>IF(OR(C41="",N(J41)=0),"",L41/J41)</f>
        <v/>
      </c>
    </row>
    <row r="42">
      <c r="A42" s="21" t="n"/>
      <c r="B42" s="19" t="n"/>
      <c r="C42" s="19" t="n"/>
      <c r="D42" s="21" t="n"/>
      <c r="E42" s="21" t="n"/>
      <c r="F42" s="24" t="n"/>
      <c r="G42" s="21" t="n"/>
      <c r="H42" s="25">
        <f>IF(C42="","",IFERROR(VLOOKUP(C42,'الأسعار'!$A$5:$C$12,2,0),0)*(1+IFERROR(VLOOKUP(D42,'الأسعار'!$E$5:$F$8,2,0),0))*(1+IF(E42="نعم",'الأسعار'!$B$14,0)))</f>
        <v/>
      </c>
      <c r="I42" s="26">
        <f>IF(C42="","",ROUNDUP(N(F42)/250,0))</f>
        <v/>
      </c>
      <c r="J42" s="26">
        <f>IF(C42="","",N(F42)*H42+IF(G42="نعم",I42*'الأسعار'!$B$15,0))</f>
        <v/>
      </c>
      <c r="K42" s="26">
        <f>IF(C42="","",N(F42)*IFERROR(VLOOKUP(C42,'الأسعار'!$A$5:$C$12,3,0),0)*(1+IFERROR(VLOOKUP(D42,'الأسعار'!$E$5:$F$8,2,0),0)))</f>
        <v/>
      </c>
      <c r="L42" s="26">
        <f>IF(C42="","",J42-K42)</f>
        <v/>
      </c>
      <c r="M42" s="27">
        <f>IF(OR(C42="",N(J42)=0),"",L42/J42)</f>
        <v/>
      </c>
    </row>
    <row r="43">
      <c r="A43" s="21" t="n"/>
      <c r="B43" s="19" t="n"/>
      <c r="C43" s="19" t="n"/>
      <c r="D43" s="21" t="n"/>
      <c r="E43" s="21" t="n"/>
      <c r="F43" s="24" t="n"/>
      <c r="G43" s="21" t="n"/>
      <c r="H43" s="25">
        <f>IF(C43="","",IFERROR(VLOOKUP(C43,'الأسعار'!$A$5:$C$12,2,0),0)*(1+IFERROR(VLOOKUP(D43,'الأسعار'!$E$5:$F$8,2,0),0))*(1+IF(E43="نعم",'الأسعار'!$B$14,0)))</f>
        <v/>
      </c>
      <c r="I43" s="26">
        <f>IF(C43="","",ROUNDUP(N(F43)/250,0))</f>
        <v/>
      </c>
      <c r="J43" s="26">
        <f>IF(C43="","",N(F43)*H43+IF(G43="نعم",I43*'الأسعار'!$B$15,0))</f>
        <v/>
      </c>
      <c r="K43" s="26">
        <f>IF(C43="","",N(F43)*IFERROR(VLOOKUP(C43,'الأسعار'!$A$5:$C$12,3,0),0)*(1+IFERROR(VLOOKUP(D43,'الأسعار'!$E$5:$F$8,2,0),0)))</f>
        <v/>
      </c>
      <c r="L43" s="26">
        <f>IF(C43="","",J43-K43)</f>
        <v/>
      </c>
      <c r="M43" s="27">
        <f>IF(OR(C43="",N(J43)=0),"",L43/J43)</f>
        <v/>
      </c>
    </row>
    <row r="44">
      <c r="A44" s="21" t="n"/>
      <c r="B44" s="19" t="n"/>
      <c r="C44" s="19" t="n"/>
      <c r="D44" s="21" t="n"/>
      <c r="E44" s="21" t="n"/>
      <c r="F44" s="24" t="n"/>
      <c r="G44" s="21" t="n"/>
      <c r="H44" s="25">
        <f>IF(C44="","",IFERROR(VLOOKUP(C44,'الأسعار'!$A$5:$C$12,2,0),0)*(1+IFERROR(VLOOKUP(D44,'الأسعار'!$E$5:$F$8,2,0),0))*(1+IF(E44="نعم",'الأسعار'!$B$14,0)))</f>
        <v/>
      </c>
      <c r="I44" s="26">
        <f>IF(C44="","",ROUNDUP(N(F44)/250,0))</f>
        <v/>
      </c>
      <c r="J44" s="26">
        <f>IF(C44="","",N(F44)*H44+IF(G44="نعم",I44*'الأسعار'!$B$15,0))</f>
        <v/>
      </c>
      <c r="K44" s="26">
        <f>IF(C44="","",N(F44)*IFERROR(VLOOKUP(C44,'الأسعار'!$A$5:$C$12,3,0),0)*(1+IFERROR(VLOOKUP(D44,'الأسعار'!$E$5:$F$8,2,0),0)))</f>
        <v/>
      </c>
      <c r="L44" s="26">
        <f>IF(C44="","",J44-K44)</f>
        <v/>
      </c>
      <c r="M44" s="27">
        <f>IF(OR(C44="",N(J44)=0),"",L44/J44)</f>
        <v/>
      </c>
    </row>
    <row r="45">
      <c r="A45" s="21" t="n"/>
      <c r="B45" s="19" t="n"/>
      <c r="C45" s="19" t="n"/>
      <c r="D45" s="21" t="n"/>
      <c r="E45" s="21" t="n"/>
      <c r="F45" s="24" t="n"/>
      <c r="G45" s="21" t="n"/>
      <c r="H45" s="25">
        <f>IF(C45="","",IFERROR(VLOOKUP(C45,'الأسعار'!$A$5:$C$12,2,0),0)*(1+IFERROR(VLOOKUP(D45,'الأسعار'!$E$5:$F$8,2,0),0))*(1+IF(E45="نعم",'الأسعار'!$B$14,0)))</f>
        <v/>
      </c>
      <c r="I45" s="26">
        <f>IF(C45="","",ROUNDUP(N(F45)/250,0))</f>
        <v/>
      </c>
      <c r="J45" s="26">
        <f>IF(C45="","",N(F45)*H45+IF(G45="نعم",I45*'الأسعار'!$B$15,0))</f>
        <v/>
      </c>
      <c r="K45" s="26">
        <f>IF(C45="","",N(F45)*IFERROR(VLOOKUP(C45,'الأسعار'!$A$5:$C$12,3,0),0)*(1+IFERROR(VLOOKUP(D45,'الأسعار'!$E$5:$F$8,2,0),0)))</f>
        <v/>
      </c>
      <c r="L45" s="26">
        <f>IF(C45="","",J45-K45)</f>
        <v/>
      </c>
      <c r="M45" s="27">
        <f>IF(OR(C45="",N(J45)=0),"",L45/J45)</f>
        <v/>
      </c>
    </row>
    <row r="46">
      <c r="A46" s="21" t="n"/>
      <c r="B46" s="19" t="n"/>
      <c r="C46" s="19" t="n"/>
      <c r="D46" s="21" t="n"/>
      <c r="E46" s="21" t="n"/>
      <c r="F46" s="24" t="n"/>
      <c r="G46" s="21" t="n"/>
      <c r="H46" s="25">
        <f>IF(C46="","",IFERROR(VLOOKUP(C46,'الأسعار'!$A$5:$C$12,2,0),0)*(1+IFERROR(VLOOKUP(D46,'الأسعار'!$E$5:$F$8,2,0),0))*(1+IF(E46="نعم",'الأسعار'!$B$14,0)))</f>
        <v/>
      </c>
      <c r="I46" s="26">
        <f>IF(C46="","",ROUNDUP(N(F46)/250,0))</f>
        <v/>
      </c>
      <c r="J46" s="26">
        <f>IF(C46="","",N(F46)*H46+IF(G46="نعم",I46*'الأسعار'!$B$15,0))</f>
        <v/>
      </c>
      <c r="K46" s="26">
        <f>IF(C46="","",N(F46)*IFERROR(VLOOKUP(C46,'الأسعار'!$A$5:$C$12,3,0),0)*(1+IFERROR(VLOOKUP(D46,'الأسعار'!$E$5:$F$8,2,0),0)))</f>
        <v/>
      </c>
      <c r="L46" s="26">
        <f>IF(C46="","",J46-K46)</f>
        <v/>
      </c>
      <c r="M46" s="27">
        <f>IF(OR(C46="",N(J46)=0),"",L46/J46)</f>
        <v/>
      </c>
    </row>
    <row r="47">
      <c r="A47" s="21" t="n"/>
      <c r="B47" s="19" t="n"/>
      <c r="C47" s="19" t="n"/>
      <c r="D47" s="21" t="n"/>
      <c r="E47" s="21" t="n"/>
      <c r="F47" s="24" t="n"/>
      <c r="G47" s="21" t="n"/>
      <c r="H47" s="25">
        <f>IF(C47="","",IFERROR(VLOOKUP(C47,'الأسعار'!$A$5:$C$12,2,0),0)*(1+IFERROR(VLOOKUP(D47,'الأسعار'!$E$5:$F$8,2,0),0))*(1+IF(E47="نعم",'الأسعار'!$B$14,0)))</f>
        <v/>
      </c>
      <c r="I47" s="26">
        <f>IF(C47="","",ROUNDUP(N(F47)/250,0))</f>
        <v/>
      </c>
      <c r="J47" s="26">
        <f>IF(C47="","",N(F47)*H47+IF(G47="نعم",I47*'الأسعار'!$B$15,0))</f>
        <v/>
      </c>
      <c r="K47" s="26">
        <f>IF(C47="","",N(F47)*IFERROR(VLOOKUP(C47,'الأسعار'!$A$5:$C$12,3,0),0)*(1+IFERROR(VLOOKUP(D47,'الأسعار'!$E$5:$F$8,2,0),0)))</f>
        <v/>
      </c>
      <c r="L47" s="26">
        <f>IF(C47="","",J47-K47)</f>
        <v/>
      </c>
      <c r="M47" s="27">
        <f>IF(OR(C47="",N(J47)=0),"",L47/J47)</f>
        <v/>
      </c>
    </row>
    <row r="48">
      <c r="A48" s="21" t="n"/>
      <c r="B48" s="19" t="n"/>
      <c r="C48" s="19" t="n"/>
      <c r="D48" s="21" t="n"/>
      <c r="E48" s="21" t="n"/>
      <c r="F48" s="24" t="n"/>
      <c r="G48" s="21" t="n"/>
      <c r="H48" s="25">
        <f>IF(C48="","",IFERROR(VLOOKUP(C48,'الأسعار'!$A$5:$C$12,2,0),0)*(1+IFERROR(VLOOKUP(D48,'الأسعار'!$E$5:$F$8,2,0),0))*(1+IF(E48="نعم",'الأسعار'!$B$14,0)))</f>
        <v/>
      </c>
      <c r="I48" s="26">
        <f>IF(C48="","",ROUNDUP(N(F48)/250,0))</f>
        <v/>
      </c>
      <c r="J48" s="26">
        <f>IF(C48="","",N(F48)*H48+IF(G48="نعم",I48*'الأسعار'!$B$15,0))</f>
        <v/>
      </c>
      <c r="K48" s="26">
        <f>IF(C48="","",N(F48)*IFERROR(VLOOKUP(C48,'الأسعار'!$A$5:$C$12,3,0),0)*(1+IFERROR(VLOOKUP(D48,'الأسعار'!$E$5:$F$8,2,0),0)))</f>
        <v/>
      </c>
      <c r="L48" s="26">
        <f>IF(C48="","",J48-K48)</f>
        <v/>
      </c>
      <c r="M48" s="27">
        <f>IF(OR(C48="",N(J48)=0),"",L48/J48)</f>
        <v/>
      </c>
    </row>
    <row r="49">
      <c r="A49" s="21" t="n"/>
      <c r="B49" s="19" t="n"/>
      <c r="C49" s="19" t="n"/>
      <c r="D49" s="21" t="n"/>
      <c r="E49" s="21" t="n"/>
      <c r="F49" s="24" t="n"/>
      <c r="G49" s="21" t="n"/>
      <c r="H49" s="25">
        <f>IF(C49="","",IFERROR(VLOOKUP(C49,'الأسعار'!$A$5:$C$12,2,0),0)*(1+IFERROR(VLOOKUP(D49,'الأسعار'!$E$5:$F$8,2,0),0))*(1+IF(E49="نعم",'الأسعار'!$B$14,0)))</f>
        <v/>
      </c>
      <c r="I49" s="26">
        <f>IF(C49="","",ROUNDUP(N(F49)/250,0))</f>
        <v/>
      </c>
      <c r="J49" s="26">
        <f>IF(C49="","",N(F49)*H49+IF(G49="نعم",I49*'الأسعار'!$B$15,0))</f>
        <v/>
      </c>
      <c r="K49" s="26">
        <f>IF(C49="","",N(F49)*IFERROR(VLOOKUP(C49,'الأسعار'!$A$5:$C$12,3,0),0)*(1+IFERROR(VLOOKUP(D49,'الأسعار'!$E$5:$F$8,2,0),0)))</f>
        <v/>
      </c>
      <c r="L49" s="26">
        <f>IF(C49="","",J49-K49)</f>
        <v/>
      </c>
      <c r="M49" s="27">
        <f>IF(OR(C49="",N(J49)=0),"",L49/J49)</f>
        <v/>
      </c>
    </row>
    <row r="50">
      <c r="A50" s="21" t="n"/>
      <c r="B50" s="19" t="n"/>
      <c r="C50" s="19" t="n"/>
      <c r="D50" s="21" t="n"/>
      <c r="E50" s="21" t="n"/>
      <c r="F50" s="24" t="n"/>
      <c r="G50" s="21" t="n"/>
      <c r="H50" s="25">
        <f>IF(C50="","",IFERROR(VLOOKUP(C50,'الأسعار'!$A$5:$C$12,2,0),0)*(1+IFERROR(VLOOKUP(D50,'الأسعار'!$E$5:$F$8,2,0),0))*(1+IF(E50="نعم",'الأسعار'!$B$14,0)))</f>
        <v/>
      </c>
      <c r="I50" s="26">
        <f>IF(C50="","",ROUNDUP(N(F50)/250,0))</f>
        <v/>
      </c>
      <c r="J50" s="26">
        <f>IF(C50="","",N(F50)*H50+IF(G50="نعم",I50*'الأسعار'!$B$15,0))</f>
        <v/>
      </c>
      <c r="K50" s="26">
        <f>IF(C50="","",N(F50)*IFERROR(VLOOKUP(C50,'الأسعار'!$A$5:$C$12,3,0),0)*(1+IFERROR(VLOOKUP(D50,'الأسعار'!$E$5:$F$8,2,0),0)))</f>
        <v/>
      </c>
      <c r="L50" s="26">
        <f>IF(C50="","",J50-K50)</f>
        <v/>
      </c>
      <c r="M50" s="27">
        <f>IF(OR(C50="",N(J50)=0),"",L50/J50)</f>
        <v/>
      </c>
    </row>
    <row r="51">
      <c r="A51" s="21" t="n"/>
      <c r="B51" s="19" t="n"/>
      <c r="C51" s="19" t="n"/>
      <c r="D51" s="21" t="n"/>
      <c r="E51" s="21" t="n"/>
      <c r="F51" s="24" t="n"/>
      <c r="G51" s="21" t="n"/>
      <c r="H51" s="25">
        <f>IF(C51="","",IFERROR(VLOOKUP(C51,'الأسعار'!$A$5:$C$12,2,0),0)*(1+IFERROR(VLOOKUP(D51,'الأسعار'!$E$5:$F$8,2,0),0))*(1+IF(E51="نعم",'الأسعار'!$B$14,0)))</f>
        <v/>
      </c>
      <c r="I51" s="26">
        <f>IF(C51="","",ROUNDUP(N(F51)/250,0))</f>
        <v/>
      </c>
      <c r="J51" s="26">
        <f>IF(C51="","",N(F51)*H51+IF(G51="نعم",I51*'الأسعار'!$B$15,0))</f>
        <v/>
      </c>
      <c r="K51" s="26">
        <f>IF(C51="","",N(F51)*IFERROR(VLOOKUP(C51,'الأسعار'!$A$5:$C$12,3,0),0)*(1+IFERROR(VLOOKUP(D51,'الأسعار'!$E$5:$F$8,2,0),0)))</f>
        <v/>
      </c>
      <c r="L51" s="26">
        <f>IF(C51="","",J51-K51)</f>
        <v/>
      </c>
      <c r="M51" s="27">
        <f>IF(OR(C51="",N(J51)=0),"",L51/J51)</f>
        <v/>
      </c>
    </row>
    <row r="52">
      <c r="A52" s="21" t="n"/>
      <c r="B52" s="19" t="n"/>
      <c r="C52" s="19" t="n"/>
      <c r="D52" s="21" t="n"/>
      <c r="E52" s="21" t="n"/>
      <c r="F52" s="24" t="n"/>
      <c r="G52" s="21" t="n"/>
      <c r="H52" s="25">
        <f>IF(C52="","",IFERROR(VLOOKUP(C52,'الأسعار'!$A$5:$C$12,2,0),0)*(1+IFERROR(VLOOKUP(D52,'الأسعار'!$E$5:$F$8,2,0),0))*(1+IF(E52="نعم",'الأسعار'!$B$14,0)))</f>
        <v/>
      </c>
      <c r="I52" s="26">
        <f>IF(C52="","",ROUNDUP(N(F52)/250,0))</f>
        <v/>
      </c>
      <c r="J52" s="26">
        <f>IF(C52="","",N(F52)*H52+IF(G52="نعم",I52*'الأسعار'!$B$15,0))</f>
        <v/>
      </c>
      <c r="K52" s="26">
        <f>IF(C52="","",N(F52)*IFERROR(VLOOKUP(C52,'الأسعار'!$A$5:$C$12,3,0),0)*(1+IFERROR(VLOOKUP(D52,'الأسعار'!$E$5:$F$8,2,0),0)))</f>
        <v/>
      </c>
      <c r="L52" s="26">
        <f>IF(C52="","",J52-K52)</f>
        <v/>
      </c>
      <c r="M52" s="27">
        <f>IF(OR(C52="",N(J52)=0),"",L52/J52)</f>
        <v/>
      </c>
    </row>
    <row r="53">
      <c r="A53" s="21" t="n"/>
      <c r="B53" s="19" t="n"/>
      <c r="C53" s="19" t="n"/>
      <c r="D53" s="21" t="n"/>
      <c r="E53" s="21" t="n"/>
      <c r="F53" s="24" t="n"/>
      <c r="G53" s="21" t="n"/>
      <c r="H53" s="25">
        <f>IF(C53="","",IFERROR(VLOOKUP(C53,'الأسعار'!$A$5:$C$12,2,0),0)*(1+IFERROR(VLOOKUP(D53,'الأسعار'!$E$5:$F$8,2,0),0))*(1+IF(E53="نعم",'الأسعار'!$B$14,0)))</f>
        <v/>
      </c>
      <c r="I53" s="26">
        <f>IF(C53="","",ROUNDUP(N(F53)/250,0))</f>
        <v/>
      </c>
      <c r="J53" s="26">
        <f>IF(C53="","",N(F53)*H53+IF(G53="نعم",I53*'الأسعار'!$B$15,0))</f>
        <v/>
      </c>
      <c r="K53" s="26">
        <f>IF(C53="","",N(F53)*IFERROR(VLOOKUP(C53,'الأسعار'!$A$5:$C$12,3,0),0)*(1+IFERROR(VLOOKUP(D53,'الأسعار'!$E$5:$F$8,2,0),0)))</f>
        <v/>
      </c>
      <c r="L53" s="26">
        <f>IF(C53="","",J53-K53)</f>
        <v/>
      </c>
      <c r="M53" s="27">
        <f>IF(OR(C53="",N(J53)=0),"",L53/J53)</f>
        <v/>
      </c>
    </row>
    <row r="54">
      <c r="A54" s="21" t="n"/>
      <c r="B54" s="19" t="n"/>
      <c r="C54" s="19" t="n"/>
      <c r="D54" s="21" t="n"/>
      <c r="E54" s="21" t="n"/>
      <c r="F54" s="24" t="n"/>
      <c r="G54" s="21" t="n"/>
      <c r="H54" s="25">
        <f>IF(C54="","",IFERROR(VLOOKUP(C54,'الأسعار'!$A$5:$C$12,2,0),0)*(1+IFERROR(VLOOKUP(D54,'الأسعار'!$E$5:$F$8,2,0),0))*(1+IF(E54="نعم",'الأسعار'!$B$14,0)))</f>
        <v/>
      </c>
      <c r="I54" s="26">
        <f>IF(C54="","",ROUNDUP(N(F54)/250,0))</f>
        <v/>
      </c>
      <c r="J54" s="26">
        <f>IF(C54="","",N(F54)*H54+IF(G54="نعم",I54*'الأسعار'!$B$15,0))</f>
        <v/>
      </c>
      <c r="K54" s="26">
        <f>IF(C54="","",N(F54)*IFERROR(VLOOKUP(C54,'الأسعار'!$A$5:$C$12,3,0),0)*(1+IFERROR(VLOOKUP(D54,'الأسعار'!$E$5:$F$8,2,0),0)))</f>
        <v/>
      </c>
      <c r="L54" s="26">
        <f>IF(C54="","",J54-K54)</f>
        <v/>
      </c>
      <c r="M54" s="27">
        <f>IF(OR(C54="",N(J54)=0),"",L54/J54)</f>
        <v/>
      </c>
    </row>
    <row r="55">
      <c r="A55" s="21" t="n"/>
      <c r="B55" s="19" t="n"/>
      <c r="C55" s="19" t="n"/>
      <c r="D55" s="21" t="n"/>
      <c r="E55" s="21" t="n"/>
      <c r="F55" s="24" t="n"/>
      <c r="G55" s="21" t="n"/>
      <c r="H55" s="25">
        <f>IF(C55="","",IFERROR(VLOOKUP(C55,'الأسعار'!$A$5:$C$12,2,0),0)*(1+IFERROR(VLOOKUP(D55,'الأسعار'!$E$5:$F$8,2,0),0))*(1+IF(E55="نعم",'الأسعار'!$B$14,0)))</f>
        <v/>
      </c>
      <c r="I55" s="26">
        <f>IF(C55="","",ROUNDUP(N(F55)/250,0))</f>
        <v/>
      </c>
      <c r="J55" s="26">
        <f>IF(C55="","",N(F55)*H55+IF(G55="نعم",I55*'الأسعار'!$B$15,0))</f>
        <v/>
      </c>
      <c r="K55" s="26">
        <f>IF(C55="","",N(F55)*IFERROR(VLOOKUP(C55,'الأسعار'!$A$5:$C$12,3,0),0)*(1+IFERROR(VLOOKUP(D55,'الأسعار'!$E$5:$F$8,2,0),0)))</f>
        <v/>
      </c>
      <c r="L55" s="26">
        <f>IF(C55="","",J55-K55)</f>
        <v/>
      </c>
      <c r="M55" s="27">
        <f>IF(OR(C55="",N(J55)=0),"",L55/J55)</f>
        <v/>
      </c>
    </row>
    <row r="56">
      <c r="A56" s="28" t="n"/>
      <c r="B56" s="29" t="inlineStr">
        <is>
          <t>الإجمالي</t>
        </is>
      </c>
      <c r="C56" s="28" t="n"/>
      <c r="D56" s="28" t="n"/>
      <c r="E56" s="28" t="n"/>
      <c r="F56" s="30">
        <f>SUM(F6:F55)</f>
        <v/>
      </c>
      <c r="G56" s="28" t="n"/>
      <c r="H56" s="28" t="n"/>
      <c r="I56" s="28" t="n"/>
      <c r="J56" s="30">
        <f>SUM(J6:J55)</f>
        <v/>
      </c>
      <c r="K56" s="30">
        <f>SUM(K6:K55)</f>
        <v/>
      </c>
      <c r="L56" s="30">
        <f>SUM(L6:L55)</f>
        <v/>
      </c>
      <c r="M56" s="31">
        <f>IF(J56=0,"",L56/J56)</f>
        <v/>
      </c>
    </row>
  </sheetData>
  <sheetProtection selectLockedCells="0" selectUnlockedCells="0" sheet="1" objects="0" insertRows="1" insertHyperlinks="1" autoFilter="0" scenarios="0" formatColumns="0" deleteColumns="1" insertColumns="1" pivotTables="1" deleteRows="1" formatCells="0" formatRows="0" sort="0"/>
  <mergeCells count="2">
    <mergeCell ref="A2:M2"/>
    <mergeCell ref="A1:M1"/>
  </mergeCells>
  <dataValidations count="4">
    <dataValidation sqref="C6:C55" showDropDown="0" showInputMessage="0" showErrorMessage="0" allowBlank="1" type="list">
      <formula1>"إنجليزي إلى عربي,عربي إلى إنجليزي,فرنسي إلى عربي,ألماني إلى عربي"</formula1>
    </dataValidation>
    <dataValidation sqref="D6:D55" showDropDown="0" showInputMessage="0" showErrorMessage="0" allowBlank="1" type="list">
      <formula1>"عام,قانوني,طبي,تقني"</formula1>
    </dataValidation>
    <dataValidation sqref="E6:E55" showDropDown="0" showInputMessage="0" showErrorMessage="0" allowBlank="1" type="list">
      <formula1>"نعم,لا"</formula1>
    </dataValidation>
    <dataValidation sqref="G6:G55" showDropDown="0" showInputMessage="0" showErrorMessage="0" allowBlank="1" type="list">
      <formula1>"نعم,لا"</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2026-10-30T04:19:39Z</dcterms:created>
  <dcterms:modified xmlns:dcterms="http://purl.org/dc/terms/" xmlns:xsi="http://www.w3.org/2001/XMLSchema-instance" xsi:type="dcterms:W3CDTF">2026-10-30T04:19:39Z</dcterms:modified>
</cp:coreProperties>
</file>