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أصناف" sheetId="3" state="visible" r:id="rId3"/>
  </sheets>
  <definedNames>
    <definedName name="_xlnm.Print_Area" localSheetId="2">'الأصناف'!$A$1:$L$31</definedName>
  </definedNames>
  <calcPr calcId="124519" fullCalcOnLoad="1"/>
</workbook>
</file>

<file path=xl/styles.xml><?xml version="1.0" encoding="utf-8"?>
<styleSheet xmlns="http://schemas.openxmlformats.org/spreadsheetml/2006/main">
  <numFmts count="3">
    <numFmt numFmtId="164" formatCode="0.0%"/>
    <numFmt numFmtId="165" formatCode="#,##0;[Red]-#,##0"/>
    <numFmt numFmtId="166" formatCode="#,##0.00;[Red]-#,##0.00"/>
  </numFmts>
  <fonts count="17">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7">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right/>
      <top style="thin">
        <color rgb="00C9CDD4"/>
      </top>
      <bottom/>
      <diagonal/>
    </border>
    <border>
      <left/>
      <right style="thin">
        <color rgb="00C9CDD4"/>
      </right>
      <top style="thin">
        <color rgb="00C9CDD4"/>
      </top>
      <bottom/>
      <diagonal/>
    </border>
    <border>
      <left/>
      <right style="thin">
        <color rgb="00C9CDD4"/>
      </right>
      <top style="thin">
        <color rgb="00C9CDD4"/>
      </top>
      <bottom style="thin">
        <color rgb="00C9CDD4"/>
      </bottom>
      <diagonal/>
    </border>
    <border>
      <left style="thin">
        <color rgb="00C9CDD4"/>
      </left>
      <right style="thin">
        <color rgb="00C9CDD4"/>
      </right>
      <top style="medium">
        <color rgb="00B08D57"/>
      </top>
      <bottom style="thin">
        <color rgb="00C9CDD4"/>
      </bottom>
    </border>
  </borders>
  <cellStyleXfs count="1">
    <xf numFmtId="0" fontId="0" fillId="0" borderId="0"/>
  </cellStyleXfs>
  <cellXfs count="33">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4" fillId="0" borderId="2" applyAlignment="1" pivotButton="0" quotePrefix="0" xfId="0">
      <alignment horizontal="right" vertical="center" wrapText="1"/>
    </xf>
    <xf numFmtId="164" fontId="10" fillId="4" borderId="2" applyAlignment="1" applyProtection="1" pivotButton="0" quotePrefix="0" xfId="0">
      <alignment horizontal="center" vertical="center"/>
      <protection locked="0" hidden="0"/>
    </xf>
    <xf numFmtId="0" fontId="0" fillId="0" borderId="5" pivotButton="0" quotePrefix="0" xfId="0"/>
    <xf numFmtId="0" fontId="15" fillId="2" borderId="2" applyAlignment="1" pivotButton="0" quotePrefix="0" xfId="0">
      <alignment horizontal="center" vertical="center" wrapText="1"/>
    </xf>
    <xf numFmtId="0" fontId="10" fillId="4" borderId="2" applyAlignment="1" applyProtection="1" pivotButton="0" quotePrefix="0" xfId="0">
      <alignment horizontal="right" vertical="center"/>
      <protection locked="0" hidden="0"/>
    </xf>
    <xf numFmtId="165" fontId="10" fillId="4" borderId="2" applyAlignment="1" applyProtection="1" pivotButton="0" quotePrefix="0" xfId="0">
      <alignment horizontal="center" vertical="center"/>
      <protection locked="0" hidden="0"/>
    </xf>
    <xf numFmtId="166" fontId="10" fillId="4" borderId="2" applyAlignment="1" applyProtection="1" pivotButton="0" quotePrefix="0" xfId="0">
      <alignment horizontal="center" vertical="center"/>
      <protection locked="0" hidden="0"/>
    </xf>
    <xf numFmtId="166" fontId="10" fillId="0" borderId="2" applyAlignment="1" pivotButton="0" quotePrefix="0" xfId="0">
      <alignment horizontal="center" vertical="center"/>
    </xf>
    <xf numFmtId="164" fontId="10" fillId="0" borderId="2" applyAlignment="1" pivotButton="0" quotePrefix="0" xfId="0">
      <alignment horizontal="center" vertical="center"/>
    </xf>
    <xf numFmtId="165" fontId="10" fillId="0" borderId="2" applyAlignment="1" pivotButton="0" quotePrefix="0" xfId="0">
      <alignment horizontal="center" vertical="center"/>
    </xf>
    <xf numFmtId="0" fontId="16" fillId="5" borderId="6" applyAlignment="1" pivotButton="0" quotePrefix="0" xfId="0">
      <alignment horizontal="right" vertical="center" wrapText="1"/>
    </xf>
    <xf numFmtId="0" fontId="16" fillId="5" borderId="6" pivotButton="0" quotePrefix="0" xfId="0"/>
    <xf numFmtId="165" fontId="16" fillId="5" borderId="6" applyAlignment="1" pivotButton="0" quotePrefix="0" xfId="0">
      <alignment horizontal="center" vertical="center"/>
    </xf>
    <xf numFmtId="0" fontId="10" fillId="0" borderId="2" applyAlignment="1" pivotButton="0" quotePrefix="0" xfId="0">
      <alignment horizontal="right" vertical="center" wrapText="1"/>
    </xf>
    <xf numFmtId="165" fontId="15" fillId="3" borderId="2" applyAlignment="1" pivotButton="0" quotePrefix="0" xfId="0">
      <alignment horizontal="center" vertical="center"/>
    </xf>
  </cellXfs>
  <cellStyles count="1">
    <cellStyle name="Normal" xfId="0" builtinId="0" hidden="0"/>
  </cellStyles>
  <dxfs count="1">
    <dxf>
      <font>
        <name val="Arial"/>
        <b val="1"/>
        <color rgb="009C0006"/>
      </font>
      <fill>
        <patternFill patternType="solid">
          <fgColor rgb="00F8D7DA"/>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styles" Target="styles.xml" Id="rId4"/><Relationship Type="http://schemas.openxmlformats.org/officeDocument/2006/relationships/theme" Target="theme/theme1.xml"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2"/>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ربح الطلب على تطبيقات توصيل الطعام للمطاعم</t>
        </is>
      </c>
    </row>
    <row r="2" ht="4" customHeight="1">
      <c r="A2" s="9" t="n"/>
    </row>
    <row r="4" ht="22" customHeight="1">
      <c r="B4" s="10" t="inlineStr">
        <is>
          <t>فكرة القالب</t>
        </is>
      </c>
    </row>
    <row r="5" ht="50" customHeight="1">
      <c r="A5" s="11" t="inlineStr">
        <is>
          <t>•</t>
        </is>
      </c>
      <c r="B5" s="12" t="inlineStr">
        <is>
          <t>للمطاعم التي تبيع عبر تطبيقات التوصيل: لكل صنف سعره على التطبيق وتكلفة الطعام والتغليف ونسبة الخصم الترويجي الذي يتحمله المطعم وعدد الطلبات، فيحسب السعر بعد الخصم وعمولة التطبيق ورسوم الدفع والمساهمة والهامش ومساهمة الشهر، والسعر المقترح على التطبيق لتحقيق الهامش المستهدف.</t>
        </is>
      </c>
    </row>
    <row r="6" ht="22" customHeight="1">
      <c r="B6" s="10" t="inlineStr">
        <is>
          <t>خطوات الاستخدام</t>
        </is>
      </c>
    </row>
    <row r="7" ht="34" customHeight="1">
      <c r="A7" s="11" t="inlineStr">
        <is>
          <t>•</t>
        </is>
      </c>
      <c r="B7" s="12" t="inlineStr">
        <is>
          <t>اكتب نسبة عمولة التطبيق ورسوم الدفع الإلكتروني والهامش المستهدف، ثم لكل صنف بياناته من التطبيق والمطبخ.</t>
        </is>
      </c>
    </row>
    <row r="8" ht="22" customHeight="1">
      <c r="B8" s="10" t="inlineStr">
        <is>
          <t>ملاحظات</t>
        </is>
      </c>
    </row>
    <row r="9" ht="34" customHeight="1">
      <c r="A9" s="11" t="inlineStr">
        <is>
          <t>•</t>
        </is>
      </c>
      <c r="B9" s="12" t="inlineStr">
        <is>
          <t>العمولة تُحسب غالبًا على السعر بعد الخصم؛ راجع عقدك. العروض الدائمة تأكل الهامش، فاجعلها مؤقتة لجذب عملاء جدد. كثير من المطاعم تسعر على التطبيق أعلى من الصالة لتغطية العمولة.</t>
        </is>
      </c>
    </row>
    <row r="11" ht="30" customHeight="1">
      <c r="B11" s="13" t="inlineStr">
        <is>
          <t>الخلايا الصفراء للإدخال، وباقي الخلايا معادلات محمية حتى لا تُمسح بالخطأ. لإلغاء الحماية: مراجعة ← إلغاء حماية الورقة (بدون كلمة مرور).</t>
        </is>
      </c>
    </row>
    <row r="12">
      <c r="B12"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fitToPage="1"/>
  </sheetPr>
  <dimension ref="A1:L31"/>
  <sheetViews>
    <sheetView showGridLines="0" rightToLeft="1" workbookViewId="0">
      <selection activeCell="A1" sqref="A1"/>
    </sheetView>
  </sheetViews>
  <sheetFormatPr baseColWidth="8" defaultRowHeight="15"/>
  <cols>
    <col width="22" customWidth="1" min="1" max="1"/>
    <col width="10" customWidth="1" min="2" max="2"/>
    <col width="10" customWidth="1" min="3" max="3"/>
    <col width="9" customWidth="1" min="4" max="4"/>
    <col width="10" customWidth="1" min="5" max="5"/>
    <col width="9" customWidth="1" min="6" max="6"/>
    <col width="11" customWidth="1" min="7" max="7"/>
    <col width="11" customWidth="1" min="8" max="8"/>
    <col width="10" customWidth="1" min="9" max="9"/>
    <col width="9" customWidth="1" min="10" max="10"/>
    <col width="12" customWidth="1" min="11" max="11"/>
    <col width="12" customWidth="1" min="12" max="12"/>
  </cols>
  <sheetData>
    <row r="1" ht="30" customHeight="1">
      <c r="A1" s="15" t="inlineStr">
        <is>
          <t>مبيعات التطبيق - أكتوبر 2026</t>
        </is>
      </c>
      <c r="B1" s="16" t="n"/>
      <c r="C1" s="16" t="n"/>
      <c r="D1" s="16" t="n"/>
      <c r="E1" s="16" t="n"/>
      <c r="F1" s="16" t="n"/>
      <c r="G1" s="16" t="n"/>
      <c r="H1" s="16" t="n"/>
      <c r="I1" s="16" t="n"/>
      <c r="J1" s="16" t="n"/>
      <c r="K1" s="16" t="n"/>
      <c r="L1" s="16" t="n"/>
    </row>
    <row r="2" ht="30" customHeight="1">
      <c r="A2" s="17" t="inlineStr">
        <is>
          <t>الخلايا الصفراء للإدخال.</t>
        </is>
      </c>
    </row>
    <row r="3">
      <c r="A3" s="18" t="inlineStr">
        <is>
          <t>عمولة التطبيق</t>
        </is>
      </c>
      <c r="B3" s="19" t="n">
        <v>0.25</v>
      </c>
      <c r="C3" s="18" t="inlineStr">
        <is>
          <t>رسوم الدفع</t>
        </is>
      </c>
      <c r="D3" s="20" t="n"/>
      <c r="E3" s="19" t="n">
        <v>0.02</v>
      </c>
      <c r="G3" s="18" t="inlineStr">
        <is>
          <t>الهامش المستهدف</t>
        </is>
      </c>
      <c r="H3" s="20" t="n"/>
      <c r="I3" s="19" t="n">
        <v>0.3</v>
      </c>
    </row>
    <row r="5" ht="44" customHeight="1">
      <c r="A5" s="21" t="inlineStr">
        <is>
          <t>الصنف</t>
        </is>
      </c>
      <c r="B5" s="21" t="inlineStr">
        <is>
          <t>سعر التطبيق</t>
        </is>
      </c>
      <c r="C5" s="21" t="inlineStr">
        <is>
          <t>تكلفة الطعام</t>
        </is>
      </c>
      <c r="D5" s="21" t="inlineStr">
        <is>
          <t>التغليف</t>
        </is>
      </c>
      <c r="E5" s="21" t="inlineStr">
        <is>
          <t>خصم المطعم</t>
        </is>
      </c>
      <c r="F5" s="21" t="inlineStr">
        <is>
          <t>الطلبات</t>
        </is>
      </c>
      <c r="G5" s="21" t="inlineStr">
        <is>
          <t>السعر بعد الخصم</t>
        </is>
      </c>
      <c r="H5" s="21" t="inlineStr">
        <is>
          <t>العمولة والرسوم</t>
        </is>
      </c>
      <c r="I5" s="21" t="inlineStr">
        <is>
          <t>المساهمة</t>
        </is>
      </c>
      <c r="J5" s="21" t="inlineStr">
        <is>
          <t>الهامش</t>
        </is>
      </c>
      <c r="K5" s="21" t="inlineStr">
        <is>
          <t>مساهمة الشهر</t>
        </is>
      </c>
      <c r="L5" s="21" t="inlineStr">
        <is>
          <t>سعر مقترح</t>
        </is>
      </c>
    </row>
    <row r="6">
      <c r="A6" s="22" t="inlineStr">
        <is>
          <t>بيتزا مارجريتا كبيرة</t>
        </is>
      </c>
      <c r="B6" s="23" t="n">
        <v>220</v>
      </c>
      <c r="C6" s="24" t="n">
        <v>62</v>
      </c>
      <c r="D6" s="24" t="n">
        <v>8</v>
      </c>
      <c r="E6" s="19" t="n">
        <v>0.1</v>
      </c>
      <c r="F6" s="23" t="n">
        <v>420</v>
      </c>
      <c r="G6" s="25">
        <f>IF(A6="","",N(B6)*(1-N(E6)))</f>
        <v/>
      </c>
      <c r="H6" s="25">
        <f>IF(A6="","",G6*($B$3+$E$3))</f>
        <v/>
      </c>
      <c r="I6" s="25">
        <f>IF(A6="","",G6-H6-N(C6)-N(D6))</f>
        <v/>
      </c>
      <c r="J6" s="26">
        <f>IF(OR(A6="",N(G6)=0),"",I6/G6)</f>
        <v/>
      </c>
      <c r="K6" s="27">
        <f>IF(A6="","",I6*N(F6))</f>
        <v/>
      </c>
      <c r="L6" s="27">
        <f>IF(OR(A6="",(1-N(E6))*(1-$B$3-$E$3-$I$3)&lt;=0),"",CEILING((N(C6)+N(D6))/((1-N(E6))*(1-$B$3-$E$3-$I$3)),5))</f>
        <v/>
      </c>
    </row>
    <row r="7">
      <c r="A7" s="22" t="inlineStr">
        <is>
          <t>برجر دبل</t>
        </is>
      </c>
      <c r="B7" s="23" t="n">
        <v>185</v>
      </c>
      <c r="C7" s="24" t="n">
        <v>78</v>
      </c>
      <c r="D7" s="24" t="n">
        <v>7</v>
      </c>
      <c r="E7" s="19" t="n">
        <v>0.15</v>
      </c>
      <c r="F7" s="23" t="n">
        <v>380</v>
      </c>
      <c r="G7" s="25">
        <f>IF(A7="","",N(B7)*(1-N(E7)))</f>
        <v/>
      </c>
      <c r="H7" s="25">
        <f>IF(A7="","",G7*($B$3+$E$3))</f>
        <v/>
      </c>
      <c r="I7" s="25">
        <f>IF(A7="","",G7-H7-N(C7)-N(D7))</f>
        <v/>
      </c>
      <c r="J7" s="26">
        <f>IF(OR(A7="",N(G7)=0),"",I7/G7)</f>
        <v/>
      </c>
      <c r="K7" s="27">
        <f>IF(A7="","",I7*N(F7))</f>
        <v/>
      </c>
      <c r="L7" s="27">
        <f>IF(OR(A7="",(1-N(E7))*(1-$B$3-$E$3-$I$3)&lt;=0),"",CEILING((N(C7)+N(D7))/((1-N(E7))*(1-$B$3-$E$3-$I$3)),5))</f>
        <v/>
      </c>
    </row>
    <row r="8">
      <c r="A8" s="22" t="inlineStr">
        <is>
          <t>شاورما فراخ عربي</t>
        </is>
      </c>
      <c r="B8" s="23" t="n">
        <v>120</v>
      </c>
      <c r="C8" s="24" t="n">
        <v>42</v>
      </c>
      <c r="D8" s="24" t="n">
        <v>5</v>
      </c>
      <c r="E8" s="19" t="n">
        <v>0.1</v>
      </c>
      <c r="F8" s="23" t="n">
        <v>650</v>
      </c>
      <c r="G8" s="25">
        <f>IF(A8="","",N(B8)*(1-N(E8)))</f>
        <v/>
      </c>
      <c r="H8" s="25">
        <f>IF(A8="","",G8*($B$3+$E$3))</f>
        <v/>
      </c>
      <c r="I8" s="25">
        <f>IF(A8="","",G8-H8-N(C8)-N(D8))</f>
        <v/>
      </c>
      <c r="J8" s="26">
        <f>IF(OR(A8="",N(G8)=0),"",I8/G8)</f>
        <v/>
      </c>
      <c r="K8" s="27">
        <f>IF(A8="","",I8*N(F8))</f>
        <v/>
      </c>
      <c r="L8" s="27">
        <f>IF(OR(A8="",(1-N(E8))*(1-$B$3-$E$3-$I$3)&lt;=0),"",CEILING((N(C8)+N(D8))/((1-N(E8))*(1-$B$3-$E$3-$I$3)),5))</f>
        <v/>
      </c>
    </row>
    <row r="9">
      <c r="A9" s="22" t="inlineStr">
        <is>
          <t>وجبة فراخ بانيه</t>
        </is>
      </c>
      <c r="B9" s="23" t="n">
        <v>160</v>
      </c>
      <c r="C9" s="24" t="n">
        <v>70</v>
      </c>
      <c r="D9" s="24" t="n">
        <v>6</v>
      </c>
      <c r="E9" s="19" t="n">
        <v>0.2</v>
      </c>
      <c r="F9" s="23" t="n">
        <v>300</v>
      </c>
      <c r="G9" s="25">
        <f>IF(A9="","",N(B9)*(1-N(E9)))</f>
        <v/>
      </c>
      <c r="H9" s="25">
        <f>IF(A9="","",G9*($B$3+$E$3))</f>
        <v/>
      </c>
      <c r="I9" s="25">
        <f>IF(A9="","",G9-H9-N(C9)-N(D9))</f>
        <v/>
      </c>
      <c r="J9" s="26">
        <f>IF(OR(A9="",N(G9)=0),"",I9/G9)</f>
        <v/>
      </c>
      <c r="K9" s="27">
        <f>IF(A9="","",I9*N(F9))</f>
        <v/>
      </c>
      <c r="L9" s="27">
        <f>IF(OR(A9="",(1-N(E9))*(1-$B$3-$E$3-$I$3)&lt;=0),"",CEILING((N(C9)+N(D9))/((1-N(E9))*(1-$B$3-$E$3-$I$3)),5))</f>
        <v/>
      </c>
    </row>
    <row r="10">
      <c r="A10" s="22" t="inlineStr">
        <is>
          <t>كريب مشكل</t>
        </is>
      </c>
      <c r="B10" s="23" t="n">
        <v>110</v>
      </c>
      <c r="C10" s="24" t="n">
        <v>38</v>
      </c>
      <c r="D10" s="24" t="n">
        <v>5</v>
      </c>
      <c r="E10" s="19" t="n">
        <v>0</v>
      </c>
      <c r="F10" s="23" t="n">
        <v>280</v>
      </c>
      <c r="G10" s="25">
        <f>IF(A10="","",N(B10)*(1-N(E10)))</f>
        <v/>
      </c>
      <c r="H10" s="25">
        <f>IF(A10="","",G10*($B$3+$E$3))</f>
        <v/>
      </c>
      <c r="I10" s="25">
        <f>IF(A10="","",G10-H10-N(C10)-N(D10))</f>
        <v/>
      </c>
      <c r="J10" s="26">
        <f>IF(OR(A10="",N(G10)=0),"",I10/G10)</f>
        <v/>
      </c>
      <c r="K10" s="27">
        <f>IF(A10="","",I10*N(F10))</f>
        <v/>
      </c>
      <c r="L10" s="27">
        <f>IF(OR(A10="",(1-N(E10))*(1-$B$3-$E$3-$I$3)&lt;=0),"",CEILING((N(C10)+N(D10))/((1-N(E10))*(1-$B$3-$E$3-$I$3)),5))</f>
        <v/>
      </c>
    </row>
    <row r="11">
      <c r="A11" s="22" t="inlineStr">
        <is>
          <t>سلطة سيزر</t>
        </is>
      </c>
      <c r="B11" s="23" t="n">
        <v>95</v>
      </c>
      <c r="C11" s="24" t="n">
        <v>35</v>
      </c>
      <c r="D11" s="24" t="n">
        <v>6</v>
      </c>
      <c r="E11" s="19" t="n">
        <v>0.1</v>
      </c>
      <c r="F11" s="23" t="n">
        <v>120</v>
      </c>
      <c r="G11" s="25">
        <f>IF(A11="","",N(B11)*(1-N(E11)))</f>
        <v/>
      </c>
      <c r="H11" s="25">
        <f>IF(A11="","",G11*($B$3+$E$3))</f>
        <v/>
      </c>
      <c r="I11" s="25">
        <f>IF(A11="","",G11-H11-N(C11)-N(D11))</f>
        <v/>
      </c>
      <c r="J11" s="26">
        <f>IF(OR(A11="",N(G11)=0),"",I11/G11)</f>
        <v/>
      </c>
      <c r="K11" s="27">
        <f>IF(A11="","",I11*N(F11))</f>
        <v/>
      </c>
      <c r="L11" s="27">
        <f>IF(OR(A11="",(1-N(E11))*(1-$B$3-$E$3-$I$3)&lt;=0),"",CEILING((N(C11)+N(D11))/((1-N(E11))*(1-$B$3-$E$3-$I$3)),5))</f>
        <v/>
      </c>
    </row>
    <row r="12">
      <c r="A12" s="22" t="n"/>
      <c r="B12" s="23" t="n"/>
      <c r="C12" s="24" t="n"/>
      <c r="D12" s="24" t="n"/>
      <c r="E12" s="19" t="n"/>
      <c r="F12" s="23" t="n"/>
      <c r="G12" s="25">
        <f>IF(A12="","",N(B12)*(1-N(E12)))</f>
        <v/>
      </c>
      <c r="H12" s="25">
        <f>IF(A12="","",G12*($B$3+$E$3))</f>
        <v/>
      </c>
      <c r="I12" s="25">
        <f>IF(A12="","",G12-H12-N(C12)-N(D12))</f>
        <v/>
      </c>
      <c r="J12" s="26">
        <f>IF(OR(A12="",N(G12)=0),"",I12/G12)</f>
        <v/>
      </c>
      <c r="K12" s="27">
        <f>IF(A12="","",I12*N(F12))</f>
        <v/>
      </c>
      <c r="L12" s="27">
        <f>IF(OR(A12="",(1-N(E12))*(1-$B$3-$E$3-$I$3)&lt;=0),"",CEILING((N(C12)+N(D12))/((1-N(E12))*(1-$B$3-$E$3-$I$3)),5))</f>
        <v/>
      </c>
    </row>
    <row r="13">
      <c r="A13" s="22" t="n"/>
      <c r="B13" s="23" t="n"/>
      <c r="C13" s="24" t="n"/>
      <c r="D13" s="24" t="n"/>
      <c r="E13" s="19" t="n"/>
      <c r="F13" s="23" t="n"/>
      <c r="G13" s="25">
        <f>IF(A13="","",N(B13)*(1-N(E13)))</f>
        <v/>
      </c>
      <c r="H13" s="25">
        <f>IF(A13="","",G13*($B$3+$E$3))</f>
        <v/>
      </c>
      <c r="I13" s="25">
        <f>IF(A13="","",G13-H13-N(C13)-N(D13))</f>
        <v/>
      </c>
      <c r="J13" s="26">
        <f>IF(OR(A13="",N(G13)=0),"",I13/G13)</f>
        <v/>
      </c>
      <c r="K13" s="27">
        <f>IF(A13="","",I13*N(F13))</f>
        <v/>
      </c>
      <c r="L13" s="27">
        <f>IF(OR(A13="",(1-N(E13))*(1-$B$3-$E$3-$I$3)&lt;=0),"",CEILING((N(C13)+N(D13))/((1-N(E13))*(1-$B$3-$E$3-$I$3)),5))</f>
        <v/>
      </c>
    </row>
    <row r="14">
      <c r="A14" s="22" t="n"/>
      <c r="B14" s="23" t="n"/>
      <c r="C14" s="24" t="n"/>
      <c r="D14" s="24" t="n"/>
      <c r="E14" s="19" t="n"/>
      <c r="F14" s="23" t="n"/>
      <c r="G14" s="25">
        <f>IF(A14="","",N(B14)*(1-N(E14)))</f>
        <v/>
      </c>
      <c r="H14" s="25">
        <f>IF(A14="","",G14*($B$3+$E$3))</f>
        <v/>
      </c>
      <c r="I14" s="25">
        <f>IF(A14="","",G14-H14-N(C14)-N(D14))</f>
        <v/>
      </c>
      <c r="J14" s="26">
        <f>IF(OR(A14="",N(G14)=0),"",I14/G14)</f>
        <v/>
      </c>
      <c r="K14" s="27">
        <f>IF(A14="","",I14*N(F14))</f>
        <v/>
      </c>
      <c r="L14" s="27">
        <f>IF(OR(A14="",(1-N(E14))*(1-$B$3-$E$3-$I$3)&lt;=0),"",CEILING((N(C14)+N(D14))/((1-N(E14))*(1-$B$3-$E$3-$I$3)),5))</f>
        <v/>
      </c>
    </row>
    <row r="15">
      <c r="A15" s="22" t="n"/>
      <c r="B15" s="23" t="n"/>
      <c r="C15" s="24" t="n"/>
      <c r="D15" s="24" t="n"/>
      <c r="E15" s="19" t="n"/>
      <c r="F15" s="23" t="n"/>
      <c r="G15" s="25">
        <f>IF(A15="","",N(B15)*(1-N(E15)))</f>
        <v/>
      </c>
      <c r="H15" s="25">
        <f>IF(A15="","",G15*($B$3+$E$3))</f>
        <v/>
      </c>
      <c r="I15" s="25">
        <f>IF(A15="","",G15-H15-N(C15)-N(D15))</f>
        <v/>
      </c>
      <c r="J15" s="26">
        <f>IF(OR(A15="",N(G15)=0),"",I15/G15)</f>
        <v/>
      </c>
      <c r="K15" s="27">
        <f>IF(A15="","",I15*N(F15))</f>
        <v/>
      </c>
      <c r="L15" s="27">
        <f>IF(OR(A15="",(1-N(E15))*(1-$B$3-$E$3-$I$3)&lt;=0),"",CEILING((N(C15)+N(D15))/((1-N(E15))*(1-$B$3-$E$3-$I$3)),5))</f>
        <v/>
      </c>
    </row>
    <row r="16">
      <c r="A16" s="22" t="n"/>
      <c r="B16" s="23" t="n"/>
      <c r="C16" s="24" t="n"/>
      <c r="D16" s="24" t="n"/>
      <c r="E16" s="19" t="n"/>
      <c r="F16" s="23" t="n"/>
      <c r="G16" s="25">
        <f>IF(A16="","",N(B16)*(1-N(E16)))</f>
        <v/>
      </c>
      <c r="H16" s="25">
        <f>IF(A16="","",G16*($B$3+$E$3))</f>
        <v/>
      </c>
      <c r="I16" s="25">
        <f>IF(A16="","",G16-H16-N(C16)-N(D16))</f>
        <v/>
      </c>
      <c r="J16" s="26">
        <f>IF(OR(A16="",N(G16)=0),"",I16/G16)</f>
        <v/>
      </c>
      <c r="K16" s="27">
        <f>IF(A16="","",I16*N(F16))</f>
        <v/>
      </c>
      <c r="L16" s="27">
        <f>IF(OR(A16="",(1-N(E16))*(1-$B$3-$E$3-$I$3)&lt;=0),"",CEILING((N(C16)+N(D16))/((1-N(E16))*(1-$B$3-$E$3-$I$3)),5))</f>
        <v/>
      </c>
    </row>
    <row r="17">
      <c r="A17" s="22" t="n"/>
      <c r="B17" s="23" t="n"/>
      <c r="C17" s="24" t="n"/>
      <c r="D17" s="24" t="n"/>
      <c r="E17" s="19" t="n"/>
      <c r="F17" s="23" t="n"/>
      <c r="G17" s="25">
        <f>IF(A17="","",N(B17)*(1-N(E17)))</f>
        <v/>
      </c>
      <c r="H17" s="25">
        <f>IF(A17="","",G17*($B$3+$E$3))</f>
        <v/>
      </c>
      <c r="I17" s="25">
        <f>IF(A17="","",G17-H17-N(C17)-N(D17))</f>
        <v/>
      </c>
      <c r="J17" s="26">
        <f>IF(OR(A17="",N(G17)=0),"",I17/G17)</f>
        <v/>
      </c>
      <c r="K17" s="27">
        <f>IF(A17="","",I17*N(F17))</f>
        <v/>
      </c>
      <c r="L17" s="27">
        <f>IF(OR(A17="",(1-N(E17))*(1-$B$3-$E$3-$I$3)&lt;=0),"",CEILING((N(C17)+N(D17))/((1-N(E17))*(1-$B$3-$E$3-$I$3)),5))</f>
        <v/>
      </c>
    </row>
    <row r="18">
      <c r="A18" s="22" t="n"/>
      <c r="B18" s="23" t="n"/>
      <c r="C18" s="24" t="n"/>
      <c r="D18" s="24" t="n"/>
      <c r="E18" s="19" t="n"/>
      <c r="F18" s="23" t="n"/>
      <c r="G18" s="25">
        <f>IF(A18="","",N(B18)*(1-N(E18)))</f>
        <v/>
      </c>
      <c r="H18" s="25">
        <f>IF(A18="","",G18*($B$3+$E$3))</f>
        <v/>
      </c>
      <c r="I18" s="25">
        <f>IF(A18="","",G18-H18-N(C18)-N(D18))</f>
        <v/>
      </c>
      <c r="J18" s="26">
        <f>IF(OR(A18="",N(G18)=0),"",I18/G18)</f>
        <v/>
      </c>
      <c r="K18" s="27">
        <f>IF(A18="","",I18*N(F18))</f>
        <v/>
      </c>
      <c r="L18" s="27">
        <f>IF(OR(A18="",(1-N(E18))*(1-$B$3-$E$3-$I$3)&lt;=0),"",CEILING((N(C18)+N(D18))/((1-N(E18))*(1-$B$3-$E$3-$I$3)),5))</f>
        <v/>
      </c>
    </row>
    <row r="19">
      <c r="A19" s="22" t="n"/>
      <c r="B19" s="23" t="n"/>
      <c r="C19" s="24" t="n"/>
      <c r="D19" s="24" t="n"/>
      <c r="E19" s="19" t="n"/>
      <c r="F19" s="23" t="n"/>
      <c r="G19" s="25">
        <f>IF(A19="","",N(B19)*(1-N(E19)))</f>
        <v/>
      </c>
      <c r="H19" s="25">
        <f>IF(A19="","",G19*($B$3+$E$3))</f>
        <v/>
      </c>
      <c r="I19" s="25">
        <f>IF(A19="","",G19-H19-N(C19)-N(D19))</f>
        <v/>
      </c>
      <c r="J19" s="26">
        <f>IF(OR(A19="",N(G19)=0),"",I19/G19)</f>
        <v/>
      </c>
      <c r="K19" s="27">
        <f>IF(A19="","",I19*N(F19))</f>
        <v/>
      </c>
      <c r="L19" s="27">
        <f>IF(OR(A19="",(1-N(E19))*(1-$B$3-$E$3-$I$3)&lt;=0),"",CEILING((N(C19)+N(D19))/((1-N(E19))*(1-$B$3-$E$3-$I$3)),5))</f>
        <v/>
      </c>
    </row>
    <row r="20">
      <c r="A20" s="22" t="n"/>
      <c r="B20" s="23" t="n"/>
      <c r="C20" s="24" t="n"/>
      <c r="D20" s="24" t="n"/>
      <c r="E20" s="19" t="n"/>
      <c r="F20" s="23" t="n"/>
      <c r="G20" s="25">
        <f>IF(A20="","",N(B20)*(1-N(E20)))</f>
        <v/>
      </c>
      <c r="H20" s="25">
        <f>IF(A20="","",G20*($B$3+$E$3))</f>
        <v/>
      </c>
      <c r="I20" s="25">
        <f>IF(A20="","",G20-H20-N(C20)-N(D20))</f>
        <v/>
      </c>
      <c r="J20" s="26">
        <f>IF(OR(A20="",N(G20)=0),"",I20/G20)</f>
        <v/>
      </c>
      <c r="K20" s="27">
        <f>IF(A20="","",I20*N(F20))</f>
        <v/>
      </c>
      <c r="L20" s="27">
        <f>IF(OR(A20="",(1-N(E20))*(1-$B$3-$E$3-$I$3)&lt;=0),"",CEILING((N(C20)+N(D20))/((1-N(E20))*(1-$B$3-$E$3-$I$3)),5))</f>
        <v/>
      </c>
    </row>
    <row r="21">
      <c r="A21" s="22" t="n"/>
      <c r="B21" s="23" t="n"/>
      <c r="C21" s="24" t="n"/>
      <c r="D21" s="24" t="n"/>
      <c r="E21" s="19" t="n"/>
      <c r="F21" s="23" t="n"/>
      <c r="G21" s="25">
        <f>IF(A21="","",N(B21)*(1-N(E21)))</f>
        <v/>
      </c>
      <c r="H21" s="25">
        <f>IF(A21="","",G21*($B$3+$E$3))</f>
        <v/>
      </c>
      <c r="I21" s="25">
        <f>IF(A21="","",G21-H21-N(C21)-N(D21))</f>
        <v/>
      </c>
      <c r="J21" s="26">
        <f>IF(OR(A21="",N(G21)=0),"",I21/G21)</f>
        <v/>
      </c>
      <c r="K21" s="27">
        <f>IF(A21="","",I21*N(F21))</f>
        <v/>
      </c>
      <c r="L21" s="27">
        <f>IF(OR(A21="",(1-N(E21))*(1-$B$3-$E$3-$I$3)&lt;=0),"",CEILING((N(C21)+N(D21))/((1-N(E21))*(1-$B$3-$E$3-$I$3)),5))</f>
        <v/>
      </c>
    </row>
    <row r="22">
      <c r="A22" s="22" t="n"/>
      <c r="B22" s="23" t="n"/>
      <c r="C22" s="24" t="n"/>
      <c r="D22" s="24" t="n"/>
      <c r="E22" s="19" t="n"/>
      <c r="F22" s="23" t="n"/>
      <c r="G22" s="25">
        <f>IF(A22="","",N(B22)*(1-N(E22)))</f>
        <v/>
      </c>
      <c r="H22" s="25">
        <f>IF(A22="","",G22*($B$3+$E$3))</f>
        <v/>
      </c>
      <c r="I22" s="25">
        <f>IF(A22="","",G22-H22-N(C22)-N(D22))</f>
        <v/>
      </c>
      <c r="J22" s="26">
        <f>IF(OR(A22="",N(G22)=0),"",I22/G22)</f>
        <v/>
      </c>
      <c r="K22" s="27">
        <f>IF(A22="","",I22*N(F22))</f>
        <v/>
      </c>
      <c r="L22" s="27">
        <f>IF(OR(A22="",(1-N(E22))*(1-$B$3-$E$3-$I$3)&lt;=0),"",CEILING((N(C22)+N(D22))/((1-N(E22))*(1-$B$3-$E$3-$I$3)),5))</f>
        <v/>
      </c>
    </row>
    <row r="23">
      <c r="A23" s="22" t="n"/>
      <c r="B23" s="23" t="n"/>
      <c r="C23" s="24" t="n"/>
      <c r="D23" s="24" t="n"/>
      <c r="E23" s="19" t="n"/>
      <c r="F23" s="23" t="n"/>
      <c r="G23" s="25">
        <f>IF(A23="","",N(B23)*(1-N(E23)))</f>
        <v/>
      </c>
      <c r="H23" s="25">
        <f>IF(A23="","",G23*($B$3+$E$3))</f>
        <v/>
      </c>
      <c r="I23" s="25">
        <f>IF(A23="","",G23-H23-N(C23)-N(D23))</f>
        <v/>
      </c>
      <c r="J23" s="26">
        <f>IF(OR(A23="",N(G23)=0),"",I23/G23)</f>
        <v/>
      </c>
      <c r="K23" s="27">
        <f>IF(A23="","",I23*N(F23))</f>
        <v/>
      </c>
      <c r="L23" s="27">
        <f>IF(OR(A23="",(1-N(E23))*(1-$B$3-$E$3-$I$3)&lt;=0),"",CEILING((N(C23)+N(D23))/((1-N(E23))*(1-$B$3-$E$3-$I$3)),5))</f>
        <v/>
      </c>
    </row>
    <row r="24">
      <c r="A24" s="22" t="n"/>
      <c r="B24" s="23" t="n"/>
      <c r="C24" s="24" t="n"/>
      <c r="D24" s="24" t="n"/>
      <c r="E24" s="19" t="n"/>
      <c r="F24" s="23" t="n"/>
      <c r="G24" s="25">
        <f>IF(A24="","",N(B24)*(1-N(E24)))</f>
        <v/>
      </c>
      <c r="H24" s="25">
        <f>IF(A24="","",G24*($B$3+$E$3))</f>
        <v/>
      </c>
      <c r="I24" s="25">
        <f>IF(A24="","",G24-H24-N(C24)-N(D24))</f>
        <v/>
      </c>
      <c r="J24" s="26">
        <f>IF(OR(A24="",N(G24)=0),"",I24/G24)</f>
        <v/>
      </c>
      <c r="K24" s="27">
        <f>IF(A24="","",I24*N(F24))</f>
        <v/>
      </c>
      <c r="L24" s="27">
        <f>IF(OR(A24="",(1-N(E24))*(1-$B$3-$E$3-$I$3)&lt;=0),"",CEILING((N(C24)+N(D24))/((1-N(E24))*(1-$B$3-$E$3-$I$3)),5))</f>
        <v/>
      </c>
    </row>
    <row r="25">
      <c r="A25" s="22" t="n"/>
      <c r="B25" s="23" t="n"/>
      <c r="C25" s="24" t="n"/>
      <c r="D25" s="24" t="n"/>
      <c r="E25" s="19" t="n"/>
      <c r="F25" s="23" t="n"/>
      <c r="G25" s="25">
        <f>IF(A25="","",N(B25)*(1-N(E25)))</f>
        <v/>
      </c>
      <c r="H25" s="25">
        <f>IF(A25="","",G25*($B$3+$E$3))</f>
        <v/>
      </c>
      <c r="I25" s="25">
        <f>IF(A25="","",G25-H25-N(C25)-N(D25))</f>
        <v/>
      </c>
      <c r="J25" s="26">
        <f>IF(OR(A25="",N(G25)=0),"",I25/G25)</f>
        <v/>
      </c>
      <c r="K25" s="27">
        <f>IF(A25="","",I25*N(F25))</f>
        <v/>
      </c>
      <c r="L25" s="27">
        <f>IF(OR(A25="",(1-N(E25))*(1-$B$3-$E$3-$I$3)&lt;=0),"",CEILING((N(C25)+N(D25))/((1-N(E25))*(1-$B$3-$E$3-$I$3)),5))</f>
        <v/>
      </c>
    </row>
    <row r="26">
      <c r="A26" s="28" t="inlineStr">
        <is>
          <t>الإجمالي</t>
        </is>
      </c>
      <c r="B26" s="29" t="n"/>
      <c r="C26" s="29" t="n"/>
      <c r="D26" s="29" t="n"/>
      <c r="E26" s="29" t="n"/>
      <c r="F26" s="30">
        <f>SUM(F6:F25)</f>
        <v/>
      </c>
      <c r="G26" s="29" t="n"/>
      <c r="H26" s="30">
        <f>SUM(H6:H25)</f>
        <v/>
      </c>
      <c r="I26" s="29" t="n"/>
      <c r="J26" s="29" t="n"/>
      <c r="K26" s="30">
        <f>SUM(K6:K25)</f>
        <v/>
      </c>
      <c r="L26" s="29" t="n"/>
    </row>
    <row r="28">
      <c r="A28" s="31" t="inlineStr">
        <is>
          <t>مبيعات التطبيق بعد الخصم</t>
        </is>
      </c>
      <c r="B28" s="20" t="n"/>
      <c r="C28" s="27">
        <f>SUMPRODUCT(B6:B25,F6:F25)-SUMPRODUCT(B6:B25,E6:E25,F6:F25)</f>
        <v/>
      </c>
    </row>
    <row r="29">
      <c r="A29" s="31" t="inlineStr">
        <is>
          <t>المدفوع للتطبيق والدفع</t>
        </is>
      </c>
      <c r="B29" s="20" t="n"/>
      <c r="C29" s="27">
        <f>C28*(B3+E3)</f>
        <v/>
      </c>
    </row>
    <row r="30">
      <c r="A30" s="18" t="inlineStr">
        <is>
          <t>مساهمة الشهر</t>
        </is>
      </c>
      <c r="B30" s="20" t="n"/>
      <c r="C30" s="32">
        <f>K26</f>
        <v/>
      </c>
    </row>
    <row r="31">
      <c r="A31" s="31" t="inlineStr">
        <is>
          <t>الهامش الكلي</t>
        </is>
      </c>
      <c r="B31" s="20" t="n"/>
      <c r="C31" s="26">
        <f>IF(C28=0,"",C30/C28)</f>
        <v/>
      </c>
    </row>
  </sheetData>
  <sheetProtection selectLockedCells="0" selectUnlockedCells="0" sheet="1" objects="0" insertRows="1" insertHyperlinks="1" autoFilter="0" scenarios="0" formatColumns="0" deleteColumns="1" insertColumns="1" pivotTables="1" deleteRows="1" formatCells="0" formatRows="0" sort="0"/>
  <mergeCells count="8">
    <mergeCell ref="A2:L2"/>
    <mergeCell ref="A30:B30"/>
    <mergeCell ref="A31:B31"/>
    <mergeCell ref="A29:B29"/>
    <mergeCell ref="A1:L1"/>
    <mergeCell ref="A28:B28"/>
    <mergeCell ref="C3:D3"/>
    <mergeCell ref="G3:H3"/>
  </mergeCells>
  <conditionalFormatting sqref="J6:J25">
    <cfRule type="expression" priority="1" dxfId="0">
      <formula>AND(J6&lt;&gt;"",J6&lt;$I$3)</formula>
    </cfRule>
  </conditionalFormatting>
  <pageMargins left="0.75" right="0.75" top="1" bottom="1" header="0.5" footer="0.5"/>
  <pageSetup orientation="landscape"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2026-10-30T04:19:39Z</dcterms:created>
  <dcterms:modified xmlns:dcterms="http://purl.org/dc/terms/" xmlns:xsi="http://www.w3.org/2001/XMLSchema-instance" xsi:type="dcterms:W3CDTF">2026-10-30T04:19:40Z</dcterms:modified>
</cp:coreProperties>
</file>