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موسم" sheetId="3" state="visible" r:id="rId3"/>
  </sheets>
  <definedNames>
    <definedName name="_xlnm.Print_Area" localSheetId="2">'الموسم'!$A$1:$C$35</definedName>
  </definedNames>
  <calcPr calcId="124519" fullCalcOnLoad="1"/>
</workbook>
</file>

<file path=xl/styles.xml><?xml version="1.0" encoding="utf-8"?>
<styleSheet xmlns="http://schemas.openxmlformats.org/spreadsheetml/2006/main">
  <numFmts count="3">
    <numFmt numFmtId="164" formatCode="#,##0;[Red]-#,##0"/>
    <numFmt numFmtId="165" formatCode="0.0%"/>
    <numFmt numFmtId="166" formatCode="#,##0.00;[Red]-#,##0.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2"/>
    </font>
    <font>
      <name val="Arial"/>
      <b val="1"/>
      <color rgb="00000000"/>
      <sz val="11"/>
    </font>
    <font>
      <name val="Arial"/>
      <b val="1"/>
      <color rgb="00FFFFFF"/>
      <sz val="11"/>
    </font>
  </fonts>
  <fills count="5">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s>
  <borders count="3">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s>
  <cellStyleXfs count="1">
    <xf numFmtId="0" fontId="0" fillId="0" borderId="0"/>
  </cellStyleXfs>
  <cellXfs count="29">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3" borderId="0" applyAlignment="1" pivotButton="0" quotePrefix="0" xfId="0">
      <alignment horizontal="right" vertical="center"/>
    </xf>
    <xf numFmtId="0" fontId="15"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165" fontId="10" fillId="4" borderId="2" applyAlignment="1" applyProtection="1" pivotButton="0" quotePrefix="0" xfId="0">
      <alignment horizontal="center" vertical="center"/>
      <protection locked="0" hidden="0"/>
    </xf>
    <xf numFmtId="166" fontId="10" fillId="4" borderId="2" applyAlignment="1" applyProtection="1" pivotButton="0" quotePrefix="0" xfId="0">
      <alignment horizontal="center" vertical="center"/>
      <protection locked="0" hidden="0"/>
    </xf>
    <xf numFmtId="0" fontId="16" fillId="3" borderId="2" applyAlignment="1" pivotButton="0" quotePrefix="0" xfId="0">
      <alignment horizontal="center" vertical="center" wrapText="1"/>
    </xf>
    <xf numFmtId="0" fontId="10" fillId="0" borderId="2" applyAlignment="1" pivotButton="0" quotePrefix="0" xfId="0">
      <alignment horizontal="right" vertical="center" wrapText="1"/>
    </xf>
    <xf numFmtId="164" fontId="10" fillId="0" borderId="2" applyAlignment="1" pivotButton="0" quotePrefix="0" xfId="0">
      <alignment horizontal="center" vertical="center"/>
    </xf>
    <xf numFmtId="164" fontId="16" fillId="3" borderId="2" applyAlignment="1" pivotButton="0" quotePrefix="0" xfId="0">
      <alignment horizontal="center" vertical="center"/>
    </xf>
    <xf numFmtId="165" fontId="10" fillId="0" borderId="2" applyAlignment="1" pivotButton="0" quotePrefix="0" xfId="0">
      <alignment horizontal="center" vertical="center"/>
    </xf>
    <xf numFmtId="166" fontId="10" fillId="0" borderId="2"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توزيع التكلفة</a:t>
            </a:r>
          </a:p>
        </rich>
      </tx>
    </title>
    <plotArea>
      <pieChart>
        <varyColors val="1"/>
        <ser>
          <idx val="0"/>
          <order val="0"/>
          <tx>
            <strRef>
              <f>'الموسم'!B26</f>
            </strRef>
          </tx>
          <spPr>
            <a:ln xmlns:a="http://schemas.openxmlformats.org/drawingml/2006/main">
              <a:prstDash val="solid"/>
            </a:ln>
          </spPr>
          <dPt>
            <idx val="0"/>
            <spPr>
              <a:solidFill xmlns:a="http://schemas.openxmlformats.org/drawingml/2006/main">
                <a:srgbClr val="14213D"/>
              </a:solidFill>
              <a:ln xmlns:a="http://schemas.openxmlformats.org/drawingml/2006/main">
                <a:prstDash val="solid"/>
              </a:ln>
            </spPr>
          </dPt>
          <dPt>
            <idx val="1"/>
            <spPr>
              <a:solidFill xmlns:a="http://schemas.openxmlformats.org/drawingml/2006/main">
                <a:srgbClr val="B08D57"/>
              </a:solidFill>
              <a:ln xmlns:a="http://schemas.openxmlformats.org/drawingml/2006/main">
                <a:prstDash val="solid"/>
              </a:ln>
            </spPr>
          </dPt>
          <dPt>
            <idx val="2"/>
            <spPr>
              <a:solidFill xmlns:a="http://schemas.openxmlformats.org/drawingml/2006/main">
                <a:srgbClr val="5B7DB1"/>
              </a:solidFill>
              <a:ln xmlns:a="http://schemas.openxmlformats.org/drawingml/2006/main">
                <a:prstDash val="solid"/>
              </a:ln>
            </spPr>
          </dPt>
          <dPt>
            <idx val="3"/>
            <spPr>
              <a:solidFill xmlns:a="http://schemas.openxmlformats.org/drawingml/2006/main">
                <a:srgbClr val="8A9BB8"/>
              </a:solidFill>
              <a:ln xmlns:a="http://schemas.openxmlformats.org/drawingml/2006/main">
                <a:prstDash val="solid"/>
              </a:ln>
            </spPr>
          </dPt>
          <cat>
            <numRef>
              <f>'الموسم'!$A$27:$A$30</f>
            </numRef>
          </cat>
          <val>
            <numRef>
              <f>'الموسم'!$B$27:$B$30</f>
            </numRef>
          </val>
        </ser>
        <dLbls>
          <showPercent val="1"/>
        </dLbls>
        <firstSliceAng val="0"/>
      </pieChart>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4</col>
      <colOff>0</colOff>
      <row>2</row>
      <rowOff>0</rowOff>
    </from>
    <ext cx="432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ربحية موسم مزرعة الزيتون: تخليل أم عصر زيت</t>
        </is>
      </c>
    </row>
    <row r="2" ht="4" customHeight="1">
      <c r="A2" s="9" t="n"/>
    </row>
    <row r="4" ht="22" customHeight="1">
      <c r="B4" s="10" t="inlineStr">
        <is>
          <t>فكرة القالب</t>
        </is>
      </c>
    </row>
    <row r="5" ht="50" customHeight="1">
      <c r="A5" s="11" t="inlineStr">
        <is>
          <t>•</t>
        </is>
      </c>
      <c r="B5" s="12" t="inlineStr">
        <is>
          <t>لأصحاب مزارع الزيتون: من المساحة وعدد الأشجار وإنتاج الشجرة ونسبة ما يباع للتخليل وسعره ونسبة استخلاص الزيت وسعره وتكاليف الجمع والعصر والنقل والتسميد والري والإيجار والعمال، يحسب الإنتاج والإيراد والتكاليف وصافي ربح الموسم وربح الفدان، ويقارن عائد الكيلو بين البيع للتخليل والعصر.</t>
        </is>
      </c>
    </row>
    <row r="6" ht="22" customHeight="1">
      <c r="B6" s="10" t="inlineStr">
        <is>
          <t>خطوات الاستخدام</t>
        </is>
      </c>
    </row>
    <row r="7" ht="34" customHeight="1">
      <c r="A7" s="11" t="inlineStr">
        <is>
          <t>•</t>
        </is>
      </c>
      <c r="B7" s="12" t="inlineStr">
        <is>
          <t>اكتب بيانات المزرعة وتقدير الإنتاج، ثم الأسعار الحالية في السوق، وجرّب نسبًا مختلفة للتخليل لترى أثرها على الربح.</t>
        </is>
      </c>
    </row>
    <row r="8" ht="22" customHeight="1">
      <c r="B8" s="10" t="inlineStr">
        <is>
          <t>ملاحظات</t>
        </is>
      </c>
    </row>
    <row r="9" ht="34" customHeight="1">
      <c r="A9" s="11" t="inlineStr">
        <is>
          <t>•</t>
        </is>
      </c>
      <c r="B9" s="12" t="inlineStr">
        <is>
          <t>نسبة الاستخلاص تختلف حسب الصنف ودرجة النضج (من 12% إلى 22%). الزيتون المتأخر يعطي زيتًا أكثر لكن سعره للتخليل أقل. حمل الزيتون يتبادل بين سنة غزيرة وسنة خفيفة؛ لا تبنِ خطتك على سنة واحدة.</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C35"/>
  <sheetViews>
    <sheetView showGridLines="0" rightToLeft="1" workbookViewId="0">
      <selection activeCell="A1" sqref="A1"/>
    </sheetView>
  </sheetViews>
  <sheetFormatPr baseColWidth="8" defaultRowHeight="15"/>
  <cols>
    <col width="42" customWidth="1" min="1" max="1"/>
    <col width="16" customWidth="1" min="2" max="2"/>
    <col width="12" customWidth="1" min="3" max="3"/>
  </cols>
  <sheetData>
    <row r="1" ht="30" customHeight="1">
      <c r="A1" s="15" t="inlineStr">
        <is>
          <t>مزرعة زيتون 10 أفدنة - موسم 2026</t>
        </is>
      </c>
      <c r="B1" s="16" t="n"/>
      <c r="C1" s="16" t="n"/>
    </row>
    <row r="2" ht="30" customHeight="1">
      <c r="A2" s="17" t="inlineStr">
        <is>
          <t>الخلايا الصفراء للإدخال.</t>
        </is>
      </c>
    </row>
    <row r="3">
      <c r="A3" s="18" t="inlineStr">
        <is>
          <t>المدخلات</t>
        </is>
      </c>
    </row>
    <row r="4">
      <c r="A4" s="19" t="inlineStr">
        <is>
          <t>المساحة بالفدان</t>
        </is>
      </c>
      <c r="B4" s="20" t="n">
        <v>10</v>
      </c>
    </row>
    <row r="5">
      <c r="A5" s="19" t="inlineStr">
        <is>
          <t>عدد الأشجار في الفدان</t>
        </is>
      </c>
      <c r="B5" s="20" t="n">
        <v>150</v>
      </c>
    </row>
    <row r="6">
      <c r="A6" s="19" t="inlineStr">
        <is>
          <t>إنتاج الشجرة (كجم)</t>
        </is>
      </c>
      <c r="B6" s="20" t="n">
        <v>25</v>
      </c>
    </row>
    <row r="7">
      <c r="A7" s="19" t="inlineStr">
        <is>
          <t>نسبة الزيتون المباع للتخليل</t>
        </is>
      </c>
      <c r="B7" s="21" t="n">
        <v>0.4</v>
      </c>
    </row>
    <row r="8">
      <c r="A8" s="19" t="inlineStr">
        <is>
          <t>سعر كيلو زيتون التخليل</t>
        </is>
      </c>
      <c r="B8" s="22" t="n">
        <v>22</v>
      </c>
    </row>
    <row r="9">
      <c r="A9" s="19" t="inlineStr">
        <is>
          <t>نسبة استخلاص الزيت</t>
        </is>
      </c>
      <c r="B9" s="21" t="n">
        <v>0.15</v>
      </c>
    </row>
    <row r="10">
      <c r="A10" s="19" t="inlineStr">
        <is>
          <t>سعر كيلو الزيت</t>
        </is>
      </c>
      <c r="B10" s="22" t="n">
        <v>220</v>
      </c>
    </row>
    <row r="11">
      <c r="A11" s="19" t="inlineStr">
        <is>
          <t>تكلفة العصر للكيلو زيتون</t>
        </is>
      </c>
      <c r="B11" s="22" t="n">
        <v>2.5</v>
      </c>
    </row>
    <row r="12">
      <c r="A12" s="19" t="inlineStr">
        <is>
          <t>تكلفة الجمع للكيلو</t>
        </is>
      </c>
      <c r="B12" s="22" t="n">
        <v>3.5</v>
      </c>
    </row>
    <row r="13">
      <c r="A13" s="19" t="inlineStr">
        <is>
          <t>نقل وتعبئة للكيلو</t>
        </is>
      </c>
      <c r="B13" s="22" t="n">
        <v>1</v>
      </c>
    </row>
    <row r="14">
      <c r="A14" s="19" t="inlineStr">
        <is>
          <t>أسمدة ومبيدات للفدان سنويًا</t>
        </is>
      </c>
      <c r="B14" s="20" t="n">
        <v>12000</v>
      </c>
    </row>
    <row r="15">
      <c r="A15" s="19" t="inlineStr">
        <is>
          <t>ري وكهرباء للفدان سنويًا</t>
        </is>
      </c>
      <c r="B15" s="20" t="n">
        <v>6000</v>
      </c>
    </row>
    <row r="16">
      <c r="A16" s="19" t="inlineStr">
        <is>
          <t>إيجار الفدان سنويًا (صفر إن كانت ملكك)</t>
        </is>
      </c>
      <c r="B16" s="20" t="n">
        <v>10000</v>
      </c>
    </row>
    <row r="17">
      <c r="A17" s="19" t="inlineStr">
        <is>
          <t>عمال المزرعة الدائمون سنويًا</t>
        </is>
      </c>
      <c r="B17" s="20" t="n">
        <v>180000</v>
      </c>
    </row>
    <row r="19">
      <c r="A19" s="18" t="inlineStr">
        <is>
          <t>النتائج</t>
        </is>
      </c>
      <c r="C19" s="23" t="inlineStr">
        <is>
          <t>النسبة</t>
        </is>
      </c>
    </row>
    <row r="20">
      <c r="A20" s="24" t="inlineStr">
        <is>
          <t>إجمالي إنتاج الزيتون (كجم)</t>
        </is>
      </c>
      <c r="B20" s="25">
        <f>B4*B5*B6</f>
        <v/>
      </c>
    </row>
    <row r="21">
      <c r="A21" s="24" t="inlineStr">
        <is>
          <t>زيتون التخليل (كجم)</t>
        </is>
      </c>
      <c r="B21" s="25">
        <f>B20*B7</f>
        <v/>
      </c>
    </row>
    <row r="22">
      <c r="A22" s="24" t="inlineStr">
        <is>
          <t>زيتون العصر (كجم)</t>
        </is>
      </c>
      <c r="B22" s="25">
        <f>B20-B21</f>
        <v/>
      </c>
    </row>
    <row r="23">
      <c r="A23" s="24" t="inlineStr">
        <is>
          <t>الزيت المستخلص (كجم)</t>
        </is>
      </c>
      <c r="B23" s="25">
        <f>B22*B9</f>
        <v/>
      </c>
    </row>
    <row r="24">
      <c r="A24" s="24" t="inlineStr">
        <is>
          <t>إيراد زيتون التخليل</t>
        </is>
      </c>
      <c r="B24" s="25">
        <f>B21*B8</f>
        <v/>
      </c>
    </row>
    <row r="25">
      <c r="A25" s="24" t="inlineStr">
        <is>
          <t>إيراد الزيت</t>
        </is>
      </c>
      <c r="B25" s="25">
        <f>B23*B10</f>
        <v/>
      </c>
    </row>
    <row r="26">
      <c r="A26" s="19" t="inlineStr">
        <is>
          <t>إجمالي الإيراد</t>
        </is>
      </c>
      <c r="B26" s="26">
        <f>B24+B25</f>
        <v/>
      </c>
    </row>
    <row r="27">
      <c r="A27" s="24" t="inlineStr">
        <is>
          <t>جمع ونقل وتعبئة</t>
        </is>
      </c>
      <c r="B27" s="25">
        <f>B20*(B12+B13)</f>
        <v/>
      </c>
      <c r="C27" s="27">
        <f>IF($B$31=0,"",B27/$B$31)</f>
        <v/>
      </c>
    </row>
    <row r="28">
      <c r="A28" s="24" t="inlineStr">
        <is>
          <t>العصر</t>
        </is>
      </c>
      <c r="B28" s="25">
        <f>B22*B11</f>
        <v/>
      </c>
      <c r="C28" s="27">
        <f>IF($B$31=0,"",B28/$B$31)</f>
        <v/>
      </c>
    </row>
    <row r="29">
      <c r="A29" s="24" t="inlineStr">
        <is>
          <t>أسمدة وري وإيجار</t>
        </is>
      </c>
      <c r="B29" s="25">
        <f>B4*(B14+B15+B16)</f>
        <v/>
      </c>
      <c r="C29" s="27">
        <f>IF($B$31=0,"",B29/$B$31)</f>
        <v/>
      </c>
    </row>
    <row r="30">
      <c r="A30" s="24" t="inlineStr">
        <is>
          <t>العمال الدائمون</t>
        </is>
      </c>
      <c r="B30" s="25">
        <f>B17</f>
        <v/>
      </c>
      <c r="C30" s="27">
        <f>IF($B$31=0,"",B30/$B$31)</f>
        <v/>
      </c>
    </row>
    <row r="31">
      <c r="A31" s="19" t="inlineStr">
        <is>
          <t>إجمالي التكلفة</t>
        </is>
      </c>
      <c r="B31" s="26">
        <f>SUM(B27:B30)</f>
        <v/>
      </c>
    </row>
    <row r="32">
      <c r="A32" s="19" t="inlineStr">
        <is>
          <t>صافي ربح الموسم</t>
        </is>
      </c>
      <c r="B32" s="26">
        <f>B26-B31</f>
        <v/>
      </c>
    </row>
    <row r="33">
      <c r="A33" s="24" t="inlineStr">
        <is>
          <t>ربح الفدان</t>
        </is>
      </c>
      <c r="B33" s="25">
        <f>IF(B4=0,"",B32/B4)</f>
        <v/>
      </c>
    </row>
    <row r="34">
      <c r="A34" s="24" t="inlineStr">
        <is>
          <t>عائد كيلو الزيتون إذا عُصر</t>
        </is>
      </c>
      <c r="B34" s="28">
        <f>B9*B10-B11</f>
        <v/>
      </c>
    </row>
    <row r="35">
      <c r="A35" s="24" t="inlineStr">
        <is>
          <t>عائد كيلو الزيتون إذا بيع للتخليل</t>
        </is>
      </c>
      <c r="B35" s="28">
        <f>B8</f>
        <v/>
      </c>
    </row>
  </sheetData>
  <sheetProtection selectLockedCells="0" selectUnlockedCells="0" sheet="1" objects="0" insertRows="1" insertHyperlinks="1" autoFilter="0" scenarios="0" formatColumns="0" deleteColumns="1" insertColumns="1" pivotTables="1" deleteRows="1" formatCells="0" formatRows="0" sort="0"/>
  <mergeCells count="4">
    <mergeCell ref="A1:C1"/>
    <mergeCell ref="A19:B19"/>
    <mergeCell ref="A3:C3"/>
    <mergeCell ref="A2:C2"/>
  </mergeCells>
  <pageMargins left="0.75" right="0.75" top="1" bottom="1" header="0.5" footer="0.5"/>
  <pageSetup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2026-10-30T04:46:24Z</dcterms:created>
  <dcterms:modified xmlns:dcterms="http://purl.org/dc/terms/" xmlns:xsi="http://www.w3.org/2001/XMLSchema-instance" xsi:type="dcterms:W3CDTF">2026-10-30T04:46:24Z</dcterms:modified>
</cp:coreProperties>
</file>