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سم" sheetId="3" state="visible" r:id="rId3"/>
  </sheets>
  <definedNames>
    <definedName name="_xlnm.Print_Area" localSheetId="2">'الموسم'!$A$1:$C$29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'الموسم'!B21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'الموسم'!$A$22:$A$25</f>
            </numRef>
          </cat>
          <val>
            <numRef>
              <f>'الموسم'!$B$22:$B$25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محطة فرز وتعبئة البلح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لمحطات وورش فرز وتعبئة البلح والتمور: من كمية البلح المشتراة وسعرها وفاقد الفرز ونسبة الدرجة الأولى وأسعار البيع والتعبئة والعمالة والتخزين المبرد والنقل، يحسب الكمية الصالحة والإيراد والتكاليف وصافي ربح الموسم وتكلفة الكيلو والهامش.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كمية وسعر الشراء من المزارعين، ثم نسب الفرز المتوقعة من تجربة المواسم السابقة وأسعار البيع الحالية.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نسبة الدرجة الأولى تختلف حسب الصنف (سيوي، برحي، مجدول) والمزرعة؛ افرز عينة قبل الشراء. التخزين المبرد يرفع السعر في رمضان لكنه تكلفة إضافية.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محطة تعبئة بلح - موسم 2026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كمية البلح الطازج المشتراة (طن)</t>
        </is>
      </c>
      <c r="B4" s="20" t="n">
        <v>40</v>
      </c>
    </row>
    <row r="5">
      <c r="A5" s="19" t="inlineStr">
        <is>
          <t>سعر طن البلح من المزارع</t>
        </is>
      </c>
      <c r="B5" s="20" t="n">
        <v>18000</v>
      </c>
    </row>
    <row r="6">
      <c r="A6" s="19" t="inlineStr">
        <is>
          <t>فاقد الفرز والتنظيف</t>
        </is>
      </c>
      <c r="B6" s="21" t="n">
        <v>0.12</v>
      </c>
    </row>
    <row r="7">
      <c r="A7" s="19" t="inlineStr">
        <is>
          <t>نسبة الدرجة الأولى</t>
        </is>
      </c>
      <c r="B7" s="21" t="n">
        <v>0.35</v>
      </c>
    </row>
    <row r="8">
      <c r="A8" s="19" t="inlineStr">
        <is>
          <t>سعر كيلو الدرجة الأولى معبأ</t>
        </is>
      </c>
      <c r="B8" s="22" t="n">
        <v>60</v>
      </c>
    </row>
    <row r="9">
      <c r="A9" s="19" t="inlineStr">
        <is>
          <t>سعر كيلو الدرجة الثانية</t>
        </is>
      </c>
      <c r="B9" s="22" t="n">
        <v>32</v>
      </c>
    </row>
    <row r="10">
      <c r="A10" s="19" t="inlineStr">
        <is>
          <t>تعبئة وتغليف للكيلو</t>
        </is>
      </c>
      <c r="B10" s="22" t="n">
        <v>6</v>
      </c>
    </row>
    <row r="11">
      <c r="A11" s="19" t="inlineStr">
        <is>
          <t>العمالة الشهرية</t>
        </is>
      </c>
      <c r="B11" s="20" t="n">
        <v>45000</v>
      </c>
    </row>
    <row r="12">
      <c r="A12" s="19" t="inlineStr">
        <is>
          <t>شهور الموسم</t>
        </is>
      </c>
      <c r="B12" s="20" t="n">
        <v>3</v>
      </c>
    </row>
    <row r="13">
      <c r="A13" s="19" t="inlineStr">
        <is>
          <t>تخزين مبرد للطن شهريًا</t>
        </is>
      </c>
      <c r="B13" s="20" t="n">
        <v>600</v>
      </c>
    </row>
    <row r="14">
      <c r="A14" s="19" t="inlineStr">
        <is>
          <t>شهور التخزين</t>
        </is>
      </c>
      <c r="B14" s="20" t="n">
        <v>2</v>
      </c>
    </row>
    <row r="15">
      <c r="A15" s="19" t="inlineStr">
        <is>
          <t>نقل للطن</t>
        </is>
      </c>
      <c r="B15" s="20" t="n">
        <v>500</v>
      </c>
    </row>
    <row r="17">
      <c r="A17" s="18" t="inlineStr">
        <is>
          <t>النتائج</t>
        </is>
      </c>
      <c r="C17" s="23" t="inlineStr">
        <is>
          <t>النسبة</t>
        </is>
      </c>
    </row>
    <row r="18">
      <c r="A18" s="24" t="inlineStr">
        <is>
          <t>الكمية الصالحة للبيع (كجم)</t>
        </is>
      </c>
      <c r="B18" s="25">
        <f>B4*1000*(1-B6)</f>
        <v/>
      </c>
    </row>
    <row r="19">
      <c r="A19" s="24" t="inlineStr">
        <is>
          <t>الدرجة الأولى (كجم)</t>
        </is>
      </c>
      <c r="B19" s="25">
        <f>B18*B7</f>
        <v/>
      </c>
    </row>
    <row r="20">
      <c r="A20" s="24" t="inlineStr">
        <is>
          <t>الدرجة الثانية (كجم)</t>
        </is>
      </c>
      <c r="B20" s="25">
        <f>B18-B19</f>
        <v/>
      </c>
    </row>
    <row r="21">
      <c r="A21" s="24" t="inlineStr">
        <is>
          <t>الإيراد</t>
        </is>
      </c>
      <c r="B21" s="25">
        <f>B19*B8+B20*B9</f>
        <v/>
      </c>
    </row>
    <row r="22">
      <c r="A22" s="24" t="inlineStr">
        <is>
          <t>شراء البلح</t>
        </is>
      </c>
      <c r="B22" s="25">
        <f>B4*B5</f>
        <v/>
      </c>
      <c r="C22" s="26">
        <f>IF($B$26=0,"",B22/$B$26)</f>
        <v/>
      </c>
    </row>
    <row r="23">
      <c r="A23" s="24" t="inlineStr">
        <is>
          <t>التعبئة والتغليف</t>
        </is>
      </c>
      <c r="B23" s="25">
        <f>B18*B10</f>
        <v/>
      </c>
      <c r="C23" s="26">
        <f>IF($B$26=0,"",B23/$B$26)</f>
        <v/>
      </c>
    </row>
    <row r="24">
      <c r="A24" s="24" t="inlineStr">
        <is>
          <t>العمالة</t>
        </is>
      </c>
      <c r="B24" s="25">
        <f>B11*B12</f>
        <v/>
      </c>
      <c r="C24" s="26">
        <f>IF($B$26=0,"",B24/$B$26)</f>
        <v/>
      </c>
    </row>
    <row r="25">
      <c r="A25" s="24" t="inlineStr">
        <is>
          <t>التخزين والنقل</t>
        </is>
      </c>
      <c r="B25" s="25">
        <f>B4*(B13*B14+B15)</f>
        <v/>
      </c>
      <c r="C25" s="26">
        <f>IF($B$26=0,"",B25/$B$26)</f>
        <v/>
      </c>
    </row>
    <row r="26">
      <c r="A26" s="19" t="inlineStr">
        <is>
          <t>إجمالي التكلفة</t>
        </is>
      </c>
      <c r="B26" s="27">
        <f>SUM(B22:B25)</f>
        <v/>
      </c>
    </row>
    <row r="27">
      <c r="A27" s="19" t="inlineStr">
        <is>
          <t>صافي ربح الموسم</t>
        </is>
      </c>
      <c r="B27" s="27">
        <f>B21-B26</f>
        <v/>
      </c>
    </row>
    <row r="28">
      <c r="A28" s="24" t="inlineStr">
        <is>
          <t>تكلفة الكيلو الصالح</t>
        </is>
      </c>
      <c r="B28" s="28">
        <f>IF(B18=0,"",B26/B18)</f>
        <v/>
      </c>
    </row>
    <row r="29">
      <c r="A29" s="24" t="inlineStr">
        <is>
          <t>هامش الربح</t>
        </is>
      </c>
      <c r="B29" s="26">
        <f>IF(B21=0,"",B27/B21)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7:B17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