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تكلفة" sheetId="3" state="visible" r:id="rId3"/>
  </sheets>
  <definedNames>
    <definedName name="_xlnm.Print_Area" localSheetId="2">'التكلفة'!$A$1:$E$36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#,##0;[Red]-#,##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0" fontId="16" fillId="5" borderId="3" pivotButton="0" quotePrefix="0" xfId="0"/>
    <xf numFmtId="0" fontId="16" fillId="5" borderId="3" applyAlignment="1" pivotButton="0" quotePrefix="0" xfId="0">
      <alignment horizontal="right" vertical="center" wrapText="1"/>
    </xf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165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حساب تكلفة وسعر مطبخ ألوميتال وخشب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لورش المطابخ والألوميتال: لكل خامة الكمية وسعر الوحدة، ثم ساعات العمل وأجر الساعة ونسبة المصروفات غير المباشرة وهامش الربح، فيحسب تكلفة الخامات والعمالة والمصروفات والتكلفة الكاملة وسعر العرض مقربًا لأقرب مائة والربح.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بعد المعاينة والمقاسات، اكتب الخامات المطلوبة بكمياتها وأسعارها الحالية، ثم الساعات المتوقعة للتصنيع والتركيب والهامش.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الهامش هنا من سعر البيع. أسعار الألومنيوم والخشب تتغير بسرعة؛ حدد صلاحية العرض بأيام قليلة وخذ مقدمًا لشراء الخامات.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showGridLines="0" rightToLeft="1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0" customWidth="1" min="3" max="3"/>
    <col width="12" customWidth="1" min="4" max="4"/>
    <col width="14" customWidth="1" min="5" max="5"/>
  </cols>
  <sheetData>
    <row r="1" ht="30" customHeight="1">
      <c r="A1" s="15" t="inlineStr">
        <is>
          <t>مطبخ 4 أمتار - عميل المعادي</t>
        </is>
      </c>
      <c r="B1" s="16" t="n"/>
      <c r="C1" s="16" t="n"/>
      <c r="D1" s="16" t="n"/>
      <c r="E1" s="16" t="n"/>
    </row>
    <row r="2" ht="30" customHeight="1">
      <c r="A2" s="17" t="inlineStr">
        <is>
          <t>الخلايا الصفراء للإدخال.</t>
        </is>
      </c>
    </row>
    <row r="4" ht="30" customHeight="1">
      <c r="A4" s="18" t="inlineStr">
        <is>
          <t>الخامة</t>
        </is>
      </c>
      <c r="B4" s="18" t="inlineStr">
        <is>
          <t>الوحدة</t>
        </is>
      </c>
      <c r="C4" s="18" t="inlineStr">
        <is>
          <t>الكمية</t>
        </is>
      </c>
      <c r="D4" s="18" t="inlineStr">
        <is>
          <t>سعر الوحدة</t>
        </is>
      </c>
      <c r="E4" s="18" t="inlineStr">
        <is>
          <t>الإجمالي</t>
        </is>
      </c>
    </row>
    <row r="5">
      <c r="A5" s="19" t="inlineStr">
        <is>
          <t>قطاع ألوميتال للضلف</t>
        </is>
      </c>
      <c r="B5" s="20" t="inlineStr">
        <is>
          <t>كجم</t>
        </is>
      </c>
      <c r="C5" s="21" t="n">
        <v>48</v>
      </c>
      <c r="D5" s="22" t="n">
        <v>260</v>
      </c>
      <c r="E5" s="23">
        <f>IF(A5="","",N(C5)*N(D5))</f>
        <v/>
      </c>
    </row>
    <row r="6">
      <c r="A6" s="19" t="inlineStr">
        <is>
          <t>خشب MDF هاي جلوس للواجهات</t>
        </is>
      </c>
      <c r="B6" s="20" t="inlineStr">
        <is>
          <t>م2</t>
        </is>
      </c>
      <c r="C6" s="21" t="n">
        <v>9</v>
      </c>
      <c r="D6" s="22" t="n">
        <v>950</v>
      </c>
      <c r="E6" s="23">
        <f>IF(A6="","",N(C6)*N(D6))</f>
        <v/>
      </c>
    </row>
    <row r="7">
      <c r="A7" s="19" t="inlineStr">
        <is>
          <t>خشب مارين للأجسام</t>
        </is>
      </c>
      <c r="B7" s="20" t="inlineStr">
        <is>
          <t>لوح</t>
        </is>
      </c>
      <c r="C7" s="21" t="n">
        <v>6</v>
      </c>
      <c r="D7" s="22" t="n">
        <v>1800</v>
      </c>
      <c r="E7" s="23">
        <f>IF(A7="","",N(C7)*N(D7))</f>
        <v/>
      </c>
    </row>
    <row r="8">
      <c r="A8" s="19" t="inlineStr">
        <is>
          <t>مفصلات هيدروليك</t>
        </is>
      </c>
      <c r="B8" s="20" t="inlineStr">
        <is>
          <t>قطعة</t>
        </is>
      </c>
      <c r="C8" s="21" t="n">
        <v>24</v>
      </c>
      <c r="D8" s="22" t="n">
        <v>45</v>
      </c>
      <c r="E8" s="23">
        <f>IF(A8="","",N(C8)*N(D8))</f>
        <v/>
      </c>
    </row>
    <row r="9">
      <c r="A9" s="19" t="inlineStr">
        <is>
          <t>مقابض ستانلس</t>
        </is>
      </c>
      <c r="B9" s="20" t="inlineStr">
        <is>
          <t>قطعة</t>
        </is>
      </c>
      <c r="C9" s="21" t="n">
        <v>14</v>
      </c>
      <c r="D9" s="22" t="n">
        <v>60</v>
      </c>
      <c r="E9" s="23">
        <f>IF(A9="","",N(C9)*N(D9))</f>
        <v/>
      </c>
    </row>
    <row r="10">
      <c r="A10" s="19" t="inlineStr">
        <is>
          <t>مجاري أدراج سوفت</t>
        </is>
      </c>
      <c r="B10" s="20" t="inlineStr">
        <is>
          <t>طقم</t>
        </is>
      </c>
      <c r="C10" s="21" t="n">
        <v>4</v>
      </c>
      <c r="D10" s="22" t="n">
        <v>450</v>
      </c>
      <c r="E10" s="23">
        <f>IF(A10="","",N(C10)*N(D10))</f>
        <v/>
      </c>
    </row>
    <row r="11">
      <c r="A11" s="19" t="inlineStr">
        <is>
          <t>زجاج سيكوريت للضلف العلوية</t>
        </is>
      </c>
      <c r="B11" s="20" t="inlineStr">
        <is>
          <t>م2</t>
        </is>
      </c>
      <c r="C11" s="21" t="n">
        <v>1.5</v>
      </c>
      <c r="D11" s="22" t="n">
        <v>900</v>
      </c>
      <c r="E11" s="23">
        <f>IF(A11="","",N(C11)*N(D11))</f>
        <v/>
      </c>
    </row>
    <row r="12">
      <c r="A12" s="19" t="inlineStr">
        <is>
          <t>إكسسوار ركنة وسلة</t>
        </is>
      </c>
      <c r="B12" s="20" t="inlineStr">
        <is>
          <t>طقم</t>
        </is>
      </c>
      <c r="C12" s="21" t="n">
        <v>1</v>
      </c>
      <c r="D12" s="22" t="n">
        <v>2500</v>
      </c>
      <c r="E12" s="23">
        <f>IF(A12="","",N(C12)*N(D12))</f>
        <v/>
      </c>
    </row>
    <row r="13">
      <c r="A13" s="19" t="inlineStr">
        <is>
          <t>مسامير وسيليكون ومستلزمات</t>
        </is>
      </c>
      <c r="B13" s="20" t="inlineStr">
        <is>
          <t>مقطوعية</t>
        </is>
      </c>
      <c r="C13" s="21" t="n">
        <v>1</v>
      </c>
      <c r="D13" s="22" t="n">
        <v>600</v>
      </c>
      <c r="E13" s="23">
        <f>IF(A13="","",N(C13)*N(D13))</f>
        <v/>
      </c>
    </row>
    <row r="14">
      <c r="A14" s="19" t="n"/>
      <c r="B14" s="20" t="n"/>
      <c r="C14" s="21" t="n"/>
      <c r="D14" s="22" t="n"/>
      <c r="E14" s="23">
        <f>IF(A14="","",N(C14)*N(D14))</f>
        <v/>
      </c>
    </row>
    <row r="15">
      <c r="A15" s="19" t="n"/>
      <c r="B15" s="20" t="n"/>
      <c r="C15" s="21" t="n"/>
      <c r="D15" s="22" t="n"/>
      <c r="E15" s="23">
        <f>IF(A15="","",N(C15)*N(D15))</f>
        <v/>
      </c>
    </row>
    <row r="16">
      <c r="A16" s="19" t="n"/>
      <c r="B16" s="20" t="n"/>
      <c r="C16" s="21" t="n"/>
      <c r="D16" s="22" t="n"/>
      <c r="E16" s="23">
        <f>IF(A16="","",N(C16)*N(D16))</f>
        <v/>
      </c>
    </row>
    <row r="17">
      <c r="A17" s="19" t="n"/>
      <c r="B17" s="20" t="n"/>
      <c r="C17" s="21" t="n"/>
      <c r="D17" s="22" t="n"/>
      <c r="E17" s="23">
        <f>IF(A17="","",N(C17)*N(D17))</f>
        <v/>
      </c>
    </row>
    <row r="18">
      <c r="A18" s="19" t="n"/>
      <c r="B18" s="20" t="n"/>
      <c r="C18" s="21" t="n"/>
      <c r="D18" s="22" t="n"/>
      <c r="E18" s="23">
        <f>IF(A18="","",N(C18)*N(D18))</f>
        <v/>
      </c>
    </row>
    <row r="19">
      <c r="A19" s="19" t="n"/>
      <c r="B19" s="20" t="n"/>
      <c r="C19" s="21" t="n"/>
      <c r="D19" s="22" t="n"/>
      <c r="E19" s="23">
        <f>IF(A19="","",N(C19)*N(D19))</f>
        <v/>
      </c>
    </row>
    <row r="20">
      <c r="A20" s="19" t="n"/>
      <c r="B20" s="20" t="n"/>
      <c r="C20" s="21" t="n"/>
      <c r="D20" s="22" t="n"/>
      <c r="E20" s="23">
        <f>IF(A20="","",N(C20)*N(D20))</f>
        <v/>
      </c>
    </row>
    <row r="21">
      <c r="A21" s="19" t="n"/>
      <c r="B21" s="20" t="n"/>
      <c r="C21" s="21" t="n"/>
      <c r="D21" s="22" t="n"/>
      <c r="E21" s="23">
        <f>IF(A21="","",N(C21)*N(D21))</f>
        <v/>
      </c>
    </row>
    <row r="22">
      <c r="A22" s="19" t="n"/>
      <c r="B22" s="20" t="n"/>
      <c r="C22" s="21" t="n"/>
      <c r="D22" s="22" t="n"/>
      <c r="E22" s="23">
        <f>IF(A22="","",N(C22)*N(D22))</f>
        <v/>
      </c>
    </row>
    <row r="23">
      <c r="A23" s="19" t="n"/>
      <c r="B23" s="20" t="n"/>
      <c r="C23" s="21" t="n"/>
      <c r="D23" s="22" t="n"/>
      <c r="E23" s="23">
        <f>IF(A23="","",N(C23)*N(D23))</f>
        <v/>
      </c>
    </row>
    <row r="24">
      <c r="A24" s="19" t="n"/>
      <c r="B24" s="20" t="n"/>
      <c r="C24" s="21" t="n"/>
      <c r="D24" s="22" t="n"/>
      <c r="E24" s="23">
        <f>IF(A24="","",N(C24)*N(D24))</f>
        <v/>
      </c>
    </row>
    <row r="25">
      <c r="A25" s="24" t="n"/>
      <c r="B25" s="24" t="n"/>
      <c r="C25" s="24" t="n"/>
      <c r="D25" s="25" t="inlineStr">
        <is>
          <t>الخامات</t>
        </is>
      </c>
      <c r="E25" s="26">
        <f>SUM(E5:E24)</f>
        <v/>
      </c>
    </row>
    <row r="27">
      <c r="A27" s="27" t="inlineStr">
        <is>
          <t>ساعات التصنيع والتركيب</t>
        </is>
      </c>
      <c r="B27" s="22" t="n">
        <v>40</v>
      </c>
    </row>
    <row r="28">
      <c r="A28" s="27" t="inlineStr">
        <is>
          <t>أجر الساعة</t>
        </is>
      </c>
      <c r="B28" s="22" t="n">
        <v>120</v>
      </c>
    </row>
    <row r="29">
      <c r="A29" s="27" t="inlineStr">
        <is>
          <t>مصروفات غير مباشرة (من التكلفة)</t>
        </is>
      </c>
      <c r="B29" s="28" t="n">
        <v>0.15</v>
      </c>
    </row>
    <row r="30">
      <c r="A30" s="27" t="inlineStr">
        <is>
          <t>هامش الربح من السعر</t>
        </is>
      </c>
      <c r="B30" s="28" t="n">
        <v>0.25</v>
      </c>
    </row>
    <row r="31">
      <c r="A31" s="29" t="inlineStr">
        <is>
          <t>الخامات</t>
        </is>
      </c>
      <c r="B31" s="23">
        <f>E25</f>
        <v/>
      </c>
    </row>
    <row r="32">
      <c r="A32" s="29" t="inlineStr">
        <is>
          <t>العمالة</t>
        </is>
      </c>
      <c r="B32" s="23">
        <f>B27*B28</f>
        <v/>
      </c>
    </row>
    <row r="33">
      <c r="A33" s="29" t="inlineStr">
        <is>
          <t>المصروفات غير المباشرة</t>
        </is>
      </c>
      <c r="B33" s="23">
        <f>(B31+B32)*B29</f>
        <v/>
      </c>
    </row>
    <row r="34">
      <c r="A34" s="27" t="inlineStr">
        <is>
          <t>التكلفة الكاملة</t>
        </is>
      </c>
      <c r="B34" s="30">
        <f>B31+B32+B33</f>
        <v/>
      </c>
    </row>
    <row r="35">
      <c r="A35" s="27" t="inlineStr">
        <is>
          <t>سعر العرض</t>
        </is>
      </c>
      <c r="B35" s="30">
        <f>IF(B30&gt;=1,"",ROUND(B34/(1-B30),-2))</f>
        <v/>
      </c>
    </row>
    <row r="36">
      <c r="A36" s="29" t="inlineStr">
        <is>
          <t>الربح</t>
        </is>
      </c>
      <c r="B36" s="23">
        <f>IF(B35="","",B35-B34)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E2"/>
    <mergeCell ref="A1:E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2026-10-31T20:03:25Z</dcterms:created>
  <dcterms:modified xmlns:dcterms="http://purl.org/dc/terms/" xmlns:xsi="http://www.w3.org/2001/XMLSchema-instance" xsi:type="dcterms:W3CDTF">2026-10-31T20:03:25Z</dcterms:modified>
</cp:coreProperties>
</file>