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نباتات" sheetId="3" state="visible" r:id="rId3"/>
  </sheets>
  <definedNames>
    <definedName name="_xlnm.Print_Area" localSheetId="2">'النباتات'!$A$1:$L$26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0" fillId="0" borderId="6" pivotButton="0" quotePrefix="0" xfId="0"/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المشتل ومخزون النباتات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للمشاتل ومحلات نباتات الزينة والفاكهة: لكل نبات عدد الشتلات المزروعة وتكلفة الشتلة حتى البيع ونسبة النجاح وسعر البيع والمباع، فيحسب النباتات الجاهزة والمتبقي وتكلفة النبات الناجح وربح المبيعات وقيمة المخزون، ثم صافي ربح الموسم.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لكل صنف عدد الشتلات وتكلفة الشتلة شاملة الأصيص والتربة والسماد والري، ونسبة النجاح من تجربتك، ثم المباع في الموسم.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تكلفة النبات الناجح = تكلفة الشتلة ÷ نسبة النجاح، لأن الشتلات التالفة تحمل على السليمة. المخزون المتبقي يكبر ويحتاج أصيصًا أكبر فيرتفع سعره وتكلفته.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  <col width="12" customWidth="1" min="11" max="11"/>
    <col width="12" customWidth="1" min="12" max="12"/>
  </cols>
  <sheetData>
    <row r="1" ht="30" customHeight="1">
      <c r="A1" s="15" t="inlineStr">
        <is>
          <t>المشتل - موسم الخريف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النبات</t>
        </is>
      </c>
      <c r="B4" s="18" t="inlineStr">
        <is>
          <t>الحجم</t>
        </is>
      </c>
      <c r="C4" s="18" t="inlineStr">
        <is>
          <t>الشتلات</t>
        </is>
      </c>
      <c r="D4" s="18" t="inlineStr">
        <is>
          <t>تكلفة الشتلة</t>
        </is>
      </c>
      <c r="E4" s="18" t="inlineStr">
        <is>
          <t>نسبة النجاح</t>
        </is>
      </c>
      <c r="F4" s="18" t="inlineStr">
        <is>
          <t>سعر البيع</t>
        </is>
      </c>
      <c r="G4" s="18" t="inlineStr">
        <is>
          <t>المباع</t>
        </is>
      </c>
      <c r="H4" s="18" t="inlineStr">
        <is>
          <t>الجاهز</t>
        </is>
      </c>
      <c r="I4" s="18" t="inlineStr">
        <is>
          <t>المتبقي</t>
        </is>
      </c>
      <c r="J4" s="18" t="inlineStr">
        <is>
          <t>تكلفة الناجح</t>
        </is>
      </c>
      <c r="K4" s="18" t="inlineStr">
        <is>
          <t>ربح المبيعات</t>
        </is>
      </c>
      <c r="L4" s="18" t="inlineStr">
        <is>
          <t>قيمة المخزون</t>
        </is>
      </c>
    </row>
    <row r="5">
      <c r="A5" s="19" t="inlineStr">
        <is>
          <t>فيكس لوحة</t>
        </is>
      </c>
      <c r="B5" s="20" t="inlineStr">
        <is>
          <t>أصيص 25</t>
        </is>
      </c>
      <c r="C5" s="21" t="n">
        <v>600</v>
      </c>
      <c r="D5" s="22" t="n">
        <v>35</v>
      </c>
      <c r="E5" s="23" t="n">
        <v>0.9</v>
      </c>
      <c r="F5" s="21" t="n">
        <v>120</v>
      </c>
      <c r="G5" s="21" t="n">
        <v>420</v>
      </c>
      <c r="H5" s="24">
        <f>IF(A5="","",ROUND(N(C5)*N(E5),0))</f>
        <v/>
      </c>
      <c r="I5" s="24">
        <f>IF(A5="","",H5-N(G5))</f>
        <v/>
      </c>
      <c r="J5" s="25">
        <f>IF(OR(A5="",N(E5)=0),"",N(D5)/E5)</f>
        <v/>
      </c>
      <c r="K5" s="24">
        <f>IF(OR(A5="",J5=""),"",N(G5)*(N(F5)-J5))</f>
        <v/>
      </c>
      <c r="L5" s="24">
        <f>IF(OR(A5="",J5=""),"",I5*J5)</f>
        <v/>
      </c>
    </row>
    <row r="6">
      <c r="A6" s="19" t="inlineStr">
        <is>
          <t>بوتس متسلق</t>
        </is>
      </c>
      <c r="B6" s="20" t="inlineStr">
        <is>
          <t>أصيص 14</t>
        </is>
      </c>
      <c r="C6" s="21" t="n">
        <v>1000</v>
      </c>
      <c r="D6" s="22" t="n">
        <v>12</v>
      </c>
      <c r="E6" s="23" t="n">
        <v>0.92</v>
      </c>
      <c r="F6" s="21" t="n">
        <v>45</v>
      </c>
      <c r="G6" s="21" t="n">
        <v>800</v>
      </c>
      <c r="H6" s="24">
        <f>IF(A6="","",ROUND(N(C6)*N(E6),0))</f>
        <v/>
      </c>
      <c r="I6" s="24">
        <f>IF(A6="","",H6-N(G6))</f>
        <v/>
      </c>
      <c r="J6" s="25">
        <f>IF(OR(A6="",N(E6)=0),"",N(D6)/E6)</f>
        <v/>
      </c>
      <c r="K6" s="24">
        <f>IF(OR(A6="",J6=""),"",N(G6)*(N(F6)-J6))</f>
        <v/>
      </c>
      <c r="L6" s="24">
        <f>IF(OR(A6="",J6=""),"",I6*J6)</f>
        <v/>
      </c>
    </row>
    <row r="7">
      <c r="A7" s="19" t="inlineStr">
        <is>
          <t>صبار وعصاريات</t>
        </is>
      </c>
      <c r="B7" s="20" t="inlineStr">
        <is>
          <t>أصيص 8</t>
        </is>
      </c>
      <c r="C7" s="21" t="n">
        <v>1500</v>
      </c>
      <c r="D7" s="22" t="n">
        <v>6</v>
      </c>
      <c r="E7" s="23" t="n">
        <v>0.95</v>
      </c>
      <c r="F7" s="21" t="n">
        <v>30</v>
      </c>
      <c r="G7" s="21" t="n">
        <v>1200</v>
      </c>
      <c r="H7" s="24">
        <f>IF(A7="","",ROUND(N(C7)*N(E7),0))</f>
        <v/>
      </c>
      <c r="I7" s="24">
        <f>IF(A7="","",H7-N(G7))</f>
        <v/>
      </c>
      <c r="J7" s="25">
        <f>IF(OR(A7="",N(E7)=0),"",N(D7)/E7)</f>
        <v/>
      </c>
      <c r="K7" s="24">
        <f>IF(OR(A7="",J7=""),"",N(G7)*(N(F7)-J7))</f>
        <v/>
      </c>
      <c r="L7" s="24">
        <f>IF(OR(A7="",J7=""),"",I7*J7)</f>
        <v/>
      </c>
    </row>
    <row r="8">
      <c r="A8" s="19" t="inlineStr">
        <is>
          <t>ورد بلدي</t>
        </is>
      </c>
      <c r="B8" s="20" t="inlineStr">
        <is>
          <t>كيس</t>
        </is>
      </c>
      <c r="C8" s="21" t="n">
        <v>800</v>
      </c>
      <c r="D8" s="22" t="n">
        <v>10</v>
      </c>
      <c r="E8" s="23" t="n">
        <v>0.85</v>
      </c>
      <c r="F8" s="21" t="n">
        <v>40</v>
      </c>
      <c r="G8" s="21" t="n">
        <v>560</v>
      </c>
      <c r="H8" s="24">
        <f>IF(A8="","",ROUND(N(C8)*N(E8),0))</f>
        <v/>
      </c>
      <c r="I8" s="24">
        <f>IF(A8="","",H8-N(G8))</f>
        <v/>
      </c>
      <c r="J8" s="25">
        <f>IF(OR(A8="",N(E8)=0),"",N(D8)/E8)</f>
        <v/>
      </c>
      <c r="K8" s="24">
        <f>IF(OR(A8="",J8=""),"",N(G8)*(N(F8)-J8))</f>
        <v/>
      </c>
      <c r="L8" s="24">
        <f>IF(OR(A8="",J8=""),"",I8*J8)</f>
        <v/>
      </c>
    </row>
    <row r="9">
      <c r="A9" s="19" t="inlineStr">
        <is>
          <t>ليمون مطعوم</t>
        </is>
      </c>
      <c r="B9" s="20" t="inlineStr">
        <is>
          <t>أصيص 30</t>
        </is>
      </c>
      <c r="C9" s="21" t="n">
        <v>300</v>
      </c>
      <c r="D9" s="22" t="n">
        <v>90</v>
      </c>
      <c r="E9" s="23" t="n">
        <v>0.88</v>
      </c>
      <c r="F9" s="21" t="n">
        <v>250</v>
      </c>
      <c r="G9" s="21" t="n">
        <v>200</v>
      </c>
      <c r="H9" s="24">
        <f>IF(A9="","",ROUND(N(C9)*N(E9),0))</f>
        <v/>
      </c>
      <c r="I9" s="24">
        <f>IF(A9="","",H9-N(G9))</f>
        <v/>
      </c>
      <c r="J9" s="25">
        <f>IF(OR(A9="",N(E9)=0),"",N(D9)/E9)</f>
        <v/>
      </c>
      <c r="K9" s="24">
        <f>IF(OR(A9="",J9=""),"",N(G9)*(N(F9)-J9))</f>
        <v/>
      </c>
      <c r="L9" s="24">
        <f>IF(OR(A9="",J9=""),"",I9*J9)</f>
        <v/>
      </c>
    </row>
    <row r="10">
      <c r="A10" s="19" t="inlineStr">
        <is>
          <t>نخيل أريكا</t>
        </is>
      </c>
      <c r="B10" s="20" t="inlineStr">
        <is>
          <t>أصيص 25</t>
        </is>
      </c>
      <c r="C10" s="21" t="n">
        <v>250</v>
      </c>
      <c r="D10" s="22" t="n">
        <v>70</v>
      </c>
      <c r="E10" s="23" t="n">
        <v>0.9</v>
      </c>
      <c r="F10" s="21" t="n">
        <v>220</v>
      </c>
      <c r="G10" s="21" t="n">
        <v>180</v>
      </c>
      <c r="H10" s="24">
        <f>IF(A10="","",ROUND(N(C10)*N(E10),0))</f>
        <v/>
      </c>
      <c r="I10" s="24">
        <f>IF(A10="","",H10-N(G10))</f>
        <v/>
      </c>
      <c r="J10" s="25">
        <f>IF(OR(A10="",N(E10)=0),"",N(D10)/E10)</f>
        <v/>
      </c>
      <c r="K10" s="24">
        <f>IF(OR(A10="",J10=""),"",N(G10)*(N(F10)-J10))</f>
        <v/>
      </c>
      <c r="L10" s="24">
        <f>IF(OR(A10="",J10=""),"",I10*J10)</f>
        <v/>
      </c>
    </row>
    <row r="11">
      <c r="A11" s="19" t="n"/>
      <c r="B11" s="20" t="n"/>
      <c r="C11" s="21" t="n"/>
      <c r="D11" s="22" t="n"/>
      <c r="E11" s="23" t="n"/>
      <c r="F11" s="21" t="n"/>
      <c r="G11" s="21" t="n"/>
      <c r="H11" s="24">
        <f>IF(A11="","",ROUND(N(C11)*N(E11),0))</f>
        <v/>
      </c>
      <c r="I11" s="24">
        <f>IF(A11="","",H11-N(G11))</f>
        <v/>
      </c>
      <c r="J11" s="25">
        <f>IF(OR(A11="",N(E11)=0),"",N(D11)/E11)</f>
        <v/>
      </c>
      <c r="K11" s="24">
        <f>IF(OR(A11="",J11=""),"",N(G11)*(N(F11)-J11))</f>
        <v/>
      </c>
      <c r="L11" s="24">
        <f>IF(OR(A11="",J11=""),"",I11*J11)</f>
        <v/>
      </c>
    </row>
    <row r="12">
      <c r="A12" s="19" t="n"/>
      <c r="B12" s="20" t="n"/>
      <c r="C12" s="21" t="n"/>
      <c r="D12" s="22" t="n"/>
      <c r="E12" s="23" t="n"/>
      <c r="F12" s="21" t="n"/>
      <c r="G12" s="21" t="n"/>
      <c r="H12" s="24">
        <f>IF(A12="","",ROUND(N(C12)*N(E12),0))</f>
        <v/>
      </c>
      <c r="I12" s="24">
        <f>IF(A12="","",H12-N(G12))</f>
        <v/>
      </c>
      <c r="J12" s="25">
        <f>IF(OR(A12="",N(E12)=0),"",N(D12)/E12)</f>
        <v/>
      </c>
      <c r="K12" s="24">
        <f>IF(OR(A12="",J12=""),"",N(G12)*(N(F12)-J12))</f>
        <v/>
      </c>
      <c r="L12" s="24">
        <f>IF(OR(A12="",J12=""),"",I12*J12)</f>
        <v/>
      </c>
    </row>
    <row r="13">
      <c r="A13" s="19" t="n"/>
      <c r="B13" s="20" t="n"/>
      <c r="C13" s="21" t="n"/>
      <c r="D13" s="22" t="n"/>
      <c r="E13" s="23" t="n"/>
      <c r="F13" s="21" t="n"/>
      <c r="G13" s="21" t="n"/>
      <c r="H13" s="24">
        <f>IF(A13="","",ROUND(N(C13)*N(E13),0))</f>
        <v/>
      </c>
      <c r="I13" s="24">
        <f>IF(A13="","",H13-N(G13))</f>
        <v/>
      </c>
      <c r="J13" s="25">
        <f>IF(OR(A13="",N(E13)=0),"",N(D13)/E13)</f>
        <v/>
      </c>
      <c r="K13" s="24">
        <f>IF(OR(A13="",J13=""),"",N(G13)*(N(F13)-J13))</f>
        <v/>
      </c>
      <c r="L13" s="24">
        <f>IF(OR(A13="",J13=""),"",I13*J13)</f>
        <v/>
      </c>
    </row>
    <row r="14">
      <c r="A14" s="19" t="n"/>
      <c r="B14" s="20" t="n"/>
      <c r="C14" s="21" t="n"/>
      <c r="D14" s="22" t="n"/>
      <c r="E14" s="23" t="n"/>
      <c r="F14" s="21" t="n"/>
      <c r="G14" s="21" t="n"/>
      <c r="H14" s="24">
        <f>IF(A14="","",ROUND(N(C14)*N(E14),0))</f>
        <v/>
      </c>
      <c r="I14" s="24">
        <f>IF(A14="","",H14-N(G14))</f>
        <v/>
      </c>
      <c r="J14" s="25">
        <f>IF(OR(A14="",N(E14)=0),"",N(D14)/E14)</f>
        <v/>
      </c>
      <c r="K14" s="24">
        <f>IF(OR(A14="",J14=""),"",N(G14)*(N(F14)-J14))</f>
        <v/>
      </c>
      <c r="L14" s="24">
        <f>IF(OR(A14="",J14=""),"",I14*J14)</f>
        <v/>
      </c>
    </row>
    <row r="15">
      <c r="A15" s="19" t="n"/>
      <c r="B15" s="20" t="n"/>
      <c r="C15" s="21" t="n"/>
      <c r="D15" s="22" t="n"/>
      <c r="E15" s="23" t="n"/>
      <c r="F15" s="21" t="n"/>
      <c r="G15" s="21" t="n"/>
      <c r="H15" s="24">
        <f>IF(A15="","",ROUND(N(C15)*N(E15),0))</f>
        <v/>
      </c>
      <c r="I15" s="24">
        <f>IF(A15="","",H15-N(G15))</f>
        <v/>
      </c>
      <c r="J15" s="25">
        <f>IF(OR(A15="",N(E15)=0),"",N(D15)/E15)</f>
        <v/>
      </c>
      <c r="K15" s="24">
        <f>IF(OR(A15="",J15=""),"",N(G15)*(N(F15)-J15))</f>
        <v/>
      </c>
      <c r="L15" s="24">
        <f>IF(OR(A15="",J15=""),"",I15*J15)</f>
        <v/>
      </c>
    </row>
    <row r="16">
      <c r="A16" s="19" t="n"/>
      <c r="B16" s="20" t="n"/>
      <c r="C16" s="21" t="n"/>
      <c r="D16" s="22" t="n"/>
      <c r="E16" s="23" t="n"/>
      <c r="F16" s="21" t="n"/>
      <c r="G16" s="21" t="n"/>
      <c r="H16" s="24">
        <f>IF(A16="","",ROUND(N(C16)*N(E16),0))</f>
        <v/>
      </c>
      <c r="I16" s="24">
        <f>IF(A16="","",H16-N(G16))</f>
        <v/>
      </c>
      <c r="J16" s="25">
        <f>IF(OR(A16="",N(E16)=0),"",N(D16)/E16)</f>
        <v/>
      </c>
      <c r="K16" s="24">
        <f>IF(OR(A16="",J16=""),"",N(G16)*(N(F16)-J16))</f>
        <v/>
      </c>
      <c r="L16" s="24">
        <f>IF(OR(A16="",J16=""),"",I16*J16)</f>
        <v/>
      </c>
    </row>
    <row r="17">
      <c r="A17" s="19" t="n"/>
      <c r="B17" s="20" t="n"/>
      <c r="C17" s="21" t="n"/>
      <c r="D17" s="22" t="n"/>
      <c r="E17" s="23" t="n"/>
      <c r="F17" s="21" t="n"/>
      <c r="G17" s="21" t="n"/>
      <c r="H17" s="24">
        <f>IF(A17="","",ROUND(N(C17)*N(E17),0))</f>
        <v/>
      </c>
      <c r="I17" s="24">
        <f>IF(A17="","",H17-N(G17))</f>
        <v/>
      </c>
      <c r="J17" s="25">
        <f>IF(OR(A17="",N(E17)=0),"",N(D17)/E17)</f>
        <v/>
      </c>
      <c r="K17" s="24">
        <f>IF(OR(A17="",J17=""),"",N(G17)*(N(F17)-J17))</f>
        <v/>
      </c>
      <c r="L17" s="24">
        <f>IF(OR(A17="",J17=""),"",I17*J17)</f>
        <v/>
      </c>
    </row>
    <row r="18">
      <c r="A18" s="19" t="n"/>
      <c r="B18" s="20" t="n"/>
      <c r="C18" s="21" t="n"/>
      <c r="D18" s="22" t="n"/>
      <c r="E18" s="23" t="n"/>
      <c r="F18" s="21" t="n"/>
      <c r="G18" s="21" t="n"/>
      <c r="H18" s="24">
        <f>IF(A18="","",ROUND(N(C18)*N(E18),0))</f>
        <v/>
      </c>
      <c r="I18" s="24">
        <f>IF(A18="","",H18-N(G18))</f>
        <v/>
      </c>
      <c r="J18" s="25">
        <f>IF(OR(A18="",N(E18)=0),"",N(D18)/E18)</f>
        <v/>
      </c>
      <c r="K18" s="24">
        <f>IF(OR(A18="",J18=""),"",N(G18)*(N(F18)-J18))</f>
        <v/>
      </c>
      <c r="L18" s="24">
        <f>IF(OR(A18="",J18=""),"",I18*J18)</f>
        <v/>
      </c>
    </row>
    <row r="19">
      <c r="A19" s="19" t="n"/>
      <c r="B19" s="20" t="n"/>
      <c r="C19" s="21" t="n"/>
      <c r="D19" s="22" t="n"/>
      <c r="E19" s="23" t="n"/>
      <c r="F19" s="21" t="n"/>
      <c r="G19" s="21" t="n"/>
      <c r="H19" s="24">
        <f>IF(A19="","",ROUND(N(C19)*N(E19),0))</f>
        <v/>
      </c>
      <c r="I19" s="24">
        <f>IF(A19="","",H19-N(G19))</f>
        <v/>
      </c>
      <c r="J19" s="25">
        <f>IF(OR(A19="",N(E19)=0),"",N(D19)/E19)</f>
        <v/>
      </c>
      <c r="K19" s="24">
        <f>IF(OR(A19="",J19=""),"",N(G19)*(N(F19)-J19))</f>
        <v/>
      </c>
      <c r="L19" s="24">
        <f>IF(OR(A19="",J19=""),"",I19*J19)</f>
        <v/>
      </c>
    </row>
    <row r="20">
      <c r="A20" s="26" t="inlineStr">
        <is>
          <t>الإجمالي</t>
        </is>
      </c>
      <c r="B20" s="27" t="n"/>
      <c r="C20" s="28">
        <f>SUM(C5:C19)</f>
        <v/>
      </c>
      <c r="D20" s="27" t="n"/>
      <c r="E20" s="27" t="n"/>
      <c r="F20" s="27" t="n"/>
      <c r="G20" s="28">
        <f>SUM(G5:G19)</f>
        <v/>
      </c>
      <c r="H20" s="28">
        <f>SUM(H5:H19)</f>
        <v/>
      </c>
      <c r="I20" s="28">
        <f>SUM(I5:I19)</f>
        <v/>
      </c>
      <c r="J20" s="27" t="n"/>
      <c r="K20" s="28">
        <f>SUM(K5:K19)</f>
        <v/>
      </c>
      <c r="L20" s="28">
        <f>SUM(L5:L19)</f>
        <v/>
      </c>
    </row>
    <row r="22">
      <c r="A22" s="29" t="inlineStr">
        <is>
          <t>أجور العمال في الموسم</t>
        </is>
      </c>
      <c r="B22" s="30" t="n"/>
      <c r="C22" s="21" t="n">
        <v>60000</v>
      </c>
    </row>
    <row r="23">
      <c r="A23" s="29" t="inlineStr">
        <is>
          <t>إيجار المشتل في الموسم</t>
        </is>
      </c>
      <c r="B23" s="30" t="n"/>
      <c r="C23" s="21" t="n">
        <v>20000</v>
      </c>
    </row>
    <row r="24">
      <c r="A24" s="31" t="inlineStr">
        <is>
          <t>ربح المبيعات</t>
        </is>
      </c>
      <c r="B24" s="30" t="n"/>
      <c r="C24" s="24">
        <f>K20</f>
        <v/>
      </c>
    </row>
    <row r="25">
      <c r="A25" s="31" t="inlineStr">
        <is>
          <t>المصروفات الثابتة</t>
        </is>
      </c>
      <c r="B25" s="30" t="n"/>
      <c r="C25" s="24">
        <f>C22+C23</f>
        <v/>
      </c>
    </row>
    <row r="26">
      <c r="A26" s="29" t="inlineStr">
        <is>
          <t>صافي ربح الموسم</t>
        </is>
      </c>
      <c r="B26" s="30" t="n"/>
      <c r="C26" s="32">
        <f>C24-C25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2:L2"/>
    <mergeCell ref="A24:B24"/>
    <mergeCell ref="A26:B26"/>
    <mergeCell ref="A25:B25"/>
    <mergeCell ref="A1:L1"/>
    <mergeCell ref="A23:B23"/>
    <mergeCell ref="A22:B22"/>
  </mergeCells>
  <conditionalFormatting sqref="I5:I19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