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شغلانة" sheetId="3" state="visible" r:id="rId3"/>
  </sheets>
  <definedNames>
    <definedName name="_xlnm.Print_Area" localSheetId="2">'الشغلانة'!$A$1:$J$27</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0" fontId="16" fillId="5" borderId="3" pivotButton="0" quotePrefix="0" xfId="0"/>
    <xf numFmtId="164" fontId="16" fillId="5" borderId="3" applyAlignment="1" pivotButton="0" quotePrefix="0" xfId="0">
      <alignment horizontal="center" vertical="center"/>
    </xf>
    <xf numFmtId="165" fontId="16" fillId="5" borderId="3" applyAlignment="1" pivotButton="0" quotePrefix="0" xfId="0">
      <alignment horizontal="center" vertical="center"/>
    </xf>
    <xf numFmtId="0" fontId="15" fillId="0" borderId="2" applyAlignment="1" pivotButton="0" quotePrefix="0" xfId="0">
      <alignment horizontal="right" vertical="center" wrapText="1"/>
    </xf>
    <xf numFmtId="0" fontId="10" fillId="0" borderId="2" applyAlignment="1" pivotButton="0" quotePrefix="0" xfId="0">
      <alignment horizontal="right" vertical="center" wrapText="1"/>
    </xf>
    <xf numFmtId="165" fontId="14"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تكلفة وسعر أعمال الرخام والجرانيت</t>
        </is>
      </c>
    </row>
    <row r="2" ht="4" customHeight="1">
      <c r="A2" s="9" t="n"/>
    </row>
    <row r="4" ht="22" customHeight="1">
      <c r="B4" s="10" t="inlineStr">
        <is>
          <t>فكرة القالب</t>
        </is>
      </c>
    </row>
    <row r="5" ht="50" customHeight="1">
      <c r="A5" s="11" t="inlineStr">
        <is>
          <t>•</t>
        </is>
      </c>
      <c r="B5" s="12" t="inlineStr">
        <is>
          <t>لورش ومحلات الرخام والجرانيت: لكل بند في الشغلانة المساحة ونوع الخامة وسعر المتر ونسبة الهالك وتكلفة القص والتلميع والتركيب للمتر، فيحسب تكلفة الخامة والمصنعية والإجمالي، ثم سعر العرض مقربًا لأقرب مائة والربح وسعر المتر للعميل.</t>
        </is>
      </c>
    </row>
    <row r="6" ht="22" customHeight="1">
      <c r="B6" s="10" t="inlineStr">
        <is>
          <t>خطوات الاستخدام</t>
        </is>
      </c>
    </row>
    <row r="7" ht="34" customHeight="1">
      <c r="A7" s="11" t="inlineStr">
        <is>
          <t>•</t>
        </is>
      </c>
      <c r="B7" s="12" t="inlineStr">
        <is>
          <t>بعد المقاسات اكتب كل بند بمساحته والخامة وسعرها، ونسبة الهالك (أعلى في الأشكال المعقدة والمطابخ)، ثم النقل والهامش.</t>
        </is>
      </c>
    </row>
    <row r="8" ht="22" customHeight="1">
      <c r="B8" s="10" t="inlineStr">
        <is>
          <t>ملاحظات</t>
        </is>
      </c>
    </row>
    <row r="9" ht="34" customHeight="1">
      <c r="A9" s="11" t="inlineStr">
        <is>
          <t>•</t>
        </is>
      </c>
      <c r="B9" s="12" t="inlineStr">
        <is>
          <t>الهالك يزيد مع الألواح الصغيرة والقطع المائلة. الهامش من سعر البيع. اتفق مع العميل على حالة الأرضية قبل التركيب.</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27"/>
  <sheetViews>
    <sheetView showGridLines="0" rightToLeft="1" workbookViewId="0">
      <selection activeCell="A1" sqref="A1"/>
    </sheetView>
  </sheetViews>
  <sheetFormatPr baseColWidth="8" defaultRowHeight="15"/>
  <cols>
    <col width="18" customWidth="1" min="1" max="1"/>
    <col width="18" customWidth="1" min="2" max="2"/>
    <col width="9" customWidth="1" min="3" max="3"/>
    <col width="10" customWidth="1" min="4" max="4"/>
    <col width="8" customWidth="1" min="5" max="5"/>
    <col width="10" customWidth="1" min="6" max="6"/>
    <col width="10" customWidth="1" min="7" max="7"/>
    <col width="12" customWidth="1" min="8" max="8"/>
    <col width="12" customWidth="1" min="9" max="9"/>
    <col width="12" customWidth="1" min="10" max="10"/>
  </cols>
  <sheetData>
    <row r="1" ht="30" customHeight="1">
      <c r="A1" s="15" t="inlineStr">
        <is>
          <t>شغلانة فيلا التجمع - رخام وجرانيت</t>
        </is>
      </c>
      <c r="B1" s="16" t="n"/>
      <c r="C1" s="16" t="n"/>
      <c r="D1" s="16" t="n"/>
      <c r="E1" s="16" t="n"/>
      <c r="F1" s="16" t="n"/>
      <c r="G1" s="16" t="n"/>
      <c r="H1" s="16" t="n"/>
      <c r="I1" s="16" t="n"/>
      <c r="J1" s="16" t="n"/>
    </row>
    <row r="2" ht="30" customHeight="1">
      <c r="A2" s="17" t="inlineStr">
        <is>
          <t>الخلايا الصفراء للإدخال.</t>
        </is>
      </c>
    </row>
    <row r="4" ht="36" customHeight="1">
      <c r="A4" s="18" t="inlineStr">
        <is>
          <t>البند</t>
        </is>
      </c>
      <c r="B4" s="18" t="inlineStr">
        <is>
          <t>الخامة</t>
        </is>
      </c>
      <c r="C4" s="18" t="inlineStr">
        <is>
          <t>المساحة م2</t>
        </is>
      </c>
      <c r="D4" s="18" t="inlineStr">
        <is>
          <t>سعر المتر</t>
        </is>
      </c>
      <c r="E4" s="18" t="inlineStr">
        <is>
          <t>الهالك</t>
        </is>
      </c>
      <c r="F4" s="18" t="inlineStr">
        <is>
          <t>قص وتلميع للمتر</t>
        </is>
      </c>
      <c r="G4" s="18" t="inlineStr">
        <is>
          <t>تركيب للمتر</t>
        </is>
      </c>
      <c r="H4" s="18" t="inlineStr">
        <is>
          <t>تكلفة الخامة</t>
        </is>
      </c>
      <c r="I4" s="18" t="inlineStr">
        <is>
          <t>المصنعية</t>
        </is>
      </c>
      <c r="J4" s="18" t="inlineStr">
        <is>
          <t>الإجمالي</t>
        </is>
      </c>
    </row>
    <row r="5">
      <c r="A5" s="19" t="inlineStr">
        <is>
          <t>رخامة مطبخ</t>
        </is>
      </c>
      <c r="B5" s="19" t="inlineStr">
        <is>
          <t>جرانيت أسود أسواني</t>
        </is>
      </c>
      <c r="C5" s="20" t="n">
        <v>4.5</v>
      </c>
      <c r="D5" s="21" t="n">
        <v>1100</v>
      </c>
      <c r="E5" s="22" t="n">
        <v>0.15</v>
      </c>
      <c r="F5" s="21" t="n">
        <v>180</v>
      </c>
      <c r="G5" s="21" t="n">
        <v>120</v>
      </c>
      <c r="H5" s="23">
        <f>IF(A5="","",N(C5)*(1+N(E5))*N(D5))</f>
        <v/>
      </c>
      <c r="I5" s="23">
        <f>IF(A5="","",N(C5)*(N(F5)+N(G5)))</f>
        <v/>
      </c>
      <c r="J5" s="23">
        <f>IF(A5="","",H5+I5)</f>
        <v/>
      </c>
    </row>
    <row r="6">
      <c r="A6" s="19" t="inlineStr">
        <is>
          <t>درج سلم 16 درجة</t>
        </is>
      </c>
      <c r="B6" s="19" t="inlineStr">
        <is>
          <t>رخام تريستا</t>
        </is>
      </c>
      <c r="C6" s="20" t="n">
        <v>9</v>
      </c>
      <c r="D6" s="21" t="n">
        <v>750</v>
      </c>
      <c r="E6" s="22" t="n">
        <v>0.12</v>
      </c>
      <c r="F6" s="21" t="n">
        <v>220</v>
      </c>
      <c r="G6" s="21" t="n">
        <v>150</v>
      </c>
      <c r="H6" s="23">
        <f>IF(A6="","",N(C6)*(1+N(E6))*N(D6))</f>
        <v/>
      </c>
      <c r="I6" s="23">
        <f>IF(A6="","",N(C6)*(N(F6)+N(G6)))</f>
        <v/>
      </c>
      <c r="J6" s="23">
        <f>IF(A6="","",H6+I6)</f>
        <v/>
      </c>
    </row>
    <row r="7">
      <c r="A7" s="19" t="inlineStr">
        <is>
          <t>أرضية صالة</t>
        </is>
      </c>
      <c r="B7" s="19" t="inlineStr">
        <is>
          <t>رخام جلالة</t>
        </is>
      </c>
      <c r="C7" s="20" t="n">
        <v>35</v>
      </c>
      <c r="D7" s="21" t="n">
        <v>520</v>
      </c>
      <c r="E7" s="22" t="n">
        <v>0.08</v>
      </c>
      <c r="F7" s="21" t="n">
        <v>60</v>
      </c>
      <c r="G7" s="21" t="n">
        <v>90</v>
      </c>
      <c r="H7" s="23">
        <f>IF(A7="","",N(C7)*(1+N(E7))*N(D7))</f>
        <v/>
      </c>
      <c r="I7" s="23">
        <f>IF(A7="","",N(C7)*(N(F7)+N(G7)))</f>
        <v/>
      </c>
      <c r="J7" s="23">
        <f>IF(A7="","",H7+I7)</f>
        <v/>
      </c>
    </row>
    <row r="8">
      <c r="A8" s="19" t="inlineStr">
        <is>
          <t>أعتاب ومداخل</t>
        </is>
      </c>
      <c r="B8" s="19" t="inlineStr">
        <is>
          <t>رخام صني</t>
        </is>
      </c>
      <c r="C8" s="20" t="n">
        <v>3</v>
      </c>
      <c r="D8" s="21" t="n">
        <v>600</v>
      </c>
      <c r="E8" s="22" t="n">
        <v>0.1</v>
      </c>
      <c r="F8" s="21" t="n">
        <v>100</v>
      </c>
      <c r="G8" s="21" t="n">
        <v>80</v>
      </c>
      <c r="H8" s="23">
        <f>IF(A8="","",N(C8)*(1+N(E8))*N(D8))</f>
        <v/>
      </c>
      <c r="I8" s="23">
        <f>IF(A8="","",N(C8)*(N(F8)+N(G8)))</f>
        <v/>
      </c>
      <c r="J8" s="23">
        <f>IF(A8="","",H8+I8)</f>
        <v/>
      </c>
    </row>
    <row r="9">
      <c r="A9" s="19" t="inlineStr">
        <is>
          <t>وزرة</t>
        </is>
      </c>
      <c r="B9" s="19" t="inlineStr">
        <is>
          <t>رخام جلالة</t>
        </is>
      </c>
      <c r="C9" s="20" t="n">
        <v>12</v>
      </c>
      <c r="D9" s="21" t="n">
        <v>520</v>
      </c>
      <c r="E9" s="22" t="n">
        <v>0.12</v>
      </c>
      <c r="F9" s="21" t="n">
        <v>40</v>
      </c>
      <c r="G9" s="21" t="n">
        <v>40</v>
      </c>
      <c r="H9" s="23">
        <f>IF(A9="","",N(C9)*(1+N(E9))*N(D9))</f>
        <v/>
      </c>
      <c r="I9" s="23">
        <f>IF(A9="","",N(C9)*(N(F9)+N(G9)))</f>
        <v/>
      </c>
      <c r="J9" s="23">
        <f>IF(A9="","",H9+I9)</f>
        <v/>
      </c>
    </row>
    <row r="10">
      <c r="A10" s="19" t="n"/>
      <c r="B10" s="19" t="n"/>
      <c r="C10" s="20" t="n"/>
      <c r="D10" s="21" t="n"/>
      <c r="E10" s="22" t="n"/>
      <c r="F10" s="21" t="n"/>
      <c r="G10" s="21" t="n"/>
      <c r="H10" s="23">
        <f>IF(A10="","",N(C10)*(1+N(E10))*N(D10))</f>
        <v/>
      </c>
      <c r="I10" s="23">
        <f>IF(A10="","",N(C10)*(N(F10)+N(G10)))</f>
        <v/>
      </c>
      <c r="J10" s="23">
        <f>IF(A10="","",H10+I10)</f>
        <v/>
      </c>
    </row>
    <row r="11">
      <c r="A11" s="19" t="n"/>
      <c r="B11" s="19" t="n"/>
      <c r="C11" s="20" t="n"/>
      <c r="D11" s="21" t="n"/>
      <c r="E11" s="22" t="n"/>
      <c r="F11" s="21" t="n"/>
      <c r="G11" s="21" t="n"/>
      <c r="H11" s="23">
        <f>IF(A11="","",N(C11)*(1+N(E11))*N(D11))</f>
        <v/>
      </c>
      <c r="I11" s="23">
        <f>IF(A11="","",N(C11)*(N(F11)+N(G11)))</f>
        <v/>
      </c>
      <c r="J11" s="23">
        <f>IF(A11="","",H11+I11)</f>
        <v/>
      </c>
    </row>
    <row r="12">
      <c r="A12" s="19" t="n"/>
      <c r="B12" s="19" t="n"/>
      <c r="C12" s="20" t="n"/>
      <c r="D12" s="21" t="n"/>
      <c r="E12" s="22" t="n"/>
      <c r="F12" s="21" t="n"/>
      <c r="G12" s="21" t="n"/>
      <c r="H12" s="23">
        <f>IF(A12="","",N(C12)*(1+N(E12))*N(D12))</f>
        <v/>
      </c>
      <c r="I12" s="23">
        <f>IF(A12="","",N(C12)*(N(F12)+N(G12)))</f>
        <v/>
      </c>
      <c r="J12" s="23">
        <f>IF(A12="","",H12+I12)</f>
        <v/>
      </c>
    </row>
    <row r="13">
      <c r="A13" s="19" t="n"/>
      <c r="B13" s="19" t="n"/>
      <c r="C13" s="20" t="n"/>
      <c r="D13" s="21" t="n"/>
      <c r="E13" s="22" t="n"/>
      <c r="F13" s="21" t="n"/>
      <c r="G13" s="21" t="n"/>
      <c r="H13" s="23">
        <f>IF(A13="","",N(C13)*(1+N(E13))*N(D13))</f>
        <v/>
      </c>
      <c r="I13" s="23">
        <f>IF(A13="","",N(C13)*(N(F13)+N(G13)))</f>
        <v/>
      </c>
      <c r="J13" s="23">
        <f>IF(A13="","",H13+I13)</f>
        <v/>
      </c>
    </row>
    <row r="14">
      <c r="A14" s="19" t="n"/>
      <c r="B14" s="19" t="n"/>
      <c r="C14" s="20" t="n"/>
      <c r="D14" s="21" t="n"/>
      <c r="E14" s="22" t="n"/>
      <c r="F14" s="21" t="n"/>
      <c r="G14" s="21" t="n"/>
      <c r="H14" s="23">
        <f>IF(A14="","",N(C14)*(1+N(E14))*N(D14))</f>
        <v/>
      </c>
      <c r="I14" s="23">
        <f>IF(A14="","",N(C14)*(N(F14)+N(G14)))</f>
        <v/>
      </c>
      <c r="J14" s="23">
        <f>IF(A14="","",H14+I14)</f>
        <v/>
      </c>
    </row>
    <row r="15">
      <c r="A15" s="19" t="n"/>
      <c r="B15" s="19" t="n"/>
      <c r="C15" s="20" t="n"/>
      <c r="D15" s="21" t="n"/>
      <c r="E15" s="22" t="n"/>
      <c r="F15" s="21" t="n"/>
      <c r="G15" s="21" t="n"/>
      <c r="H15" s="23">
        <f>IF(A15="","",N(C15)*(1+N(E15))*N(D15))</f>
        <v/>
      </c>
      <c r="I15" s="23">
        <f>IF(A15="","",N(C15)*(N(F15)+N(G15)))</f>
        <v/>
      </c>
      <c r="J15" s="23">
        <f>IF(A15="","",H15+I15)</f>
        <v/>
      </c>
    </row>
    <row r="16">
      <c r="A16" s="19" t="n"/>
      <c r="B16" s="19" t="n"/>
      <c r="C16" s="20" t="n"/>
      <c r="D16" s="21" t="n"/>
      <c r="E16" s="22" t="n"/>
      <c r="F16" s="21" t="n"/>
      <c r="G16" s="21" t="n"/>
      <c r="H16" s="23">
        <f>IF(A16="","",N(C16)*(1+N(E16))*N(D16))</f>
        <v/>
      </c>
      <c r="I16" s="23">
        <f>IF(A16="","",N(C16)*(N(F16)+N(G16)))</f>
        <v/>
      </c>
      <c r="J16" s="23">
        <f>IF(A16="","",H16+I16)</f>
        <v/>
      </c>
    </row>
    <row r="17">
      <c r="A17" s="19" t="n"/>
      <c r="B17" s="19" t="n"/>
      <c r="C17" s="20" t="n"/>
      <c r="D17" s="21" t="n"/>
      <c r="E17" s="22" t="n"/>
      <c r="F17" s="21" t="n"/>
      <c r="G17" s="21" t="n"/>
      <c r="H17" s="23">
        <f>IF(A17="","",N(C17)*(1+N(E17))*N(D17))</f>
        <v/>
      </c>
      <c r="I17" s="23">
        <f>IF(A17="","",N(C17)*(N(F17)+N(G17)))</f>
        <v/>
      </c>
      <c r="J17" s="23">
        <f>IF(A17="","",H17+I17)</f>
        <v/>
      </c>
    </row>
    <row r="18">
      <c r="A18" s="19" t="n"/>
      <c r="B18" s="19" t="n"/>
      <c r="C18" s="20" t="n"/>
      <c r="D18" s="21" t="n"/>
      <c r="E18" s="22" t="n"/>
      <c r="F18" s="21" t="n"/>
      <c r="G18" s="21" t="n"/>
      <c r="H18" s="23">
        <f>IF(A18="","",N(C18)*(1+N(E18))*N(D18))</f>
        <v/>
      </c>
      <c r="I18" s="23">
        <f>IF(A18="","",N(C18)*(N(F18)+N(G18)))</f>
        <v/>
      </c>
      <c r="J18" s="23">
        <f>IF(A18="","",H18+I18)</f>
        <v/>
      </c>
    </row>
    <row r="19">
      <c r="A19" s="19" t="n"/>
      <c r="B19" s="19" t="n"/>
      <c r="C19" s="20" t="n"/>
      <c r="D19" s="21" t="n"/>
      <c r="E19" s="22" t="n"/>
      <c r="F19" s="21" t="n"/>
      <c r="G19" s="21" t="n"/>
      <c r="H19" s="23">
        <f>IF(A19="","",N(C19)*(1+N(E19))*N(D19))</f>
        <v/>
      </c>
      <c r="I19" s="23">
        <f>IF(A19="","",N(C19)*(N(F19)+N(G19)))</f>
        <v/>
      </c>
      <c r="J19" s="23">
        <f>IF(A19="","",H19+I19)</f>
        <v/>
      </c>
    </row>
    <row r="20">
      <c r="A20" s="24" t="inlineStr">
        <is>
          <t>الإجمالي</t>
        </is>
      </c>
      <c r="B20" s="25" t="n"/>
      <c r="C20" s="26">
        <f>SUM(C5:C19)</f>
        <v/>
      </c>
      <c r="D20" s="25" t="n"/>
      <c r="E20" s="25" t="n"/>
      <c r="F20" s="25" t="n"/>
      <c r="G20" s="25" t="n"/>
      <c r="H20" s="27">
        <f>SUM(H5:H19)</f>
        <v/>
      </c>
      <c r="I20" s="27">
        <f>SUM(I5:I19)</f>
        <v/>
      </c>
      <c r="J20" s="27">
        <f>SUM(J5:J19)</f>
        <v/>
      </c>
    </row>
    <row r="22">
      <c r="A22" s="28" t="inlineStr">
        <is>
          <t>النقل</t>
        </is>
      </c>
      <c r="B22" s="21" t="n">
        <v>1500</v>
      </c>
    </row>
    <row r="23">
      <c r="A23" s="28" t="inlineStr">
        <is>
          <t>هامش الربح من السعر</t>
        </is>
      </c>
      <c r="B23" s="22" t="n">
        <v>0.2</v>
      </c>
    </row>
    <row r="24">
      <c r="A24" s="29" t="inlineStr">
        <is>
          <t>التكلفة الكاملة</t>
        </is>
      </c>
      <c r="B24" s="23">
        <f>J20+B22</f>
        <v/>
      </c>
    </row>
    <row r="25">
      <c r="A25" s="28" t="inlineStr">
        <is>
          <t>سعر العرض</t>
        </is>
      </c>
      <c r="B25" s="30">
        <f>IF(B23&gt;=1,"",ROUND(B24/(1-B23),-2))</f>
        <v/>
      </c>
    </row>
    <row r="26">
      <c r="A26" s="29" t="inlineStr">
        <is>
          <t>الربح</t>
        </is>
      </c>
      <c r="B26" s="23">
        <f>IF(B25="","",B25-B24)</f>
        <v/>
      </c>
    </row>
    <row r="27">
      <c r="A27" s="29" t="inlineStr">
        <is>
          <t>سعر المتر للعميل</t>
        </is>
      </c>
      <c r="B27" s="23">
        <f>IF(OR(B25="",C20=0),"",B25/C20)</f>
        <v/>
      </c>
    </row>
  </sheetData>
  <sheetProtection selectLockedCells="0" selectUnlockedCells="0" sheet="1" objects="0" insertRows="1" insertHyperlinks="1" autoFilter="0" scenarios="0" formatColumns="0" deleteColumns="1" insertColumns="1" pivotTables="1" deleteRows="1" formatCells="0" formatRows="0" sort="0"/>
  <mergeCells count="2">
    <mergeCell ref="A1:J1"/>
    <mergeCell ref="A2:J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2026-10-31T20:03:25Z</dcterms:created>
  <dcterms:modified xmlns:dcterms="http://purl.org/dc/terms/" xmlns:xsi="http://www.w3.org/2001/XMLSchema-instance" xsi:type="dcterms:W3CDTF">2026-10-31T20:03:25Z</dcterms:modified>
</cp:coreProperties>
</file>