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فئات" sheetId="3" state="visible" r:id="rId3"/>
  </sheets>
  <definedNames>
    <definedName name="_xlnm.Print_Area" localSheetId="2">'الفئات'!$A$1:$M$23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مبيعات ومخزون محل الأحذية الرياضية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لمحلات الأحذية الرياضية: لكل فئة رصيد أول المدة والمشتريات والمباع والتكلفة والسعر ومتوسط التخفيض، فيحسب الرصيد الختامي ونسبة التصريف وصافي المبيعات ومجمل الربح والهامش وقيمة المخزون، ثم صافي ربح الربع.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أرقام كل فئة عن الربع بالأزواج من الجرد والفواتير، ثم الإيجار والرواتب.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نسبة تصريف أقل من 50% تعني شراء زائدًا أو مقاسات غير مطلوبة. حافظ على المقاسات الرائجة، وصفِّ الموديلات القديمة قبل الموسم الجديد.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3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8" customWidth="1" min="2" max="2"/>
    <col width="9" customWidth="1" min="3" max="3"/>
    <col width="8" customWidth="1" min="4" max="4"/>
    <col width="9" customWidth="1" min="5" max="5"/>
    <col width="9" customWidth="1" min="6" max="6"/>
    <col width="8" customWidth="1" min="7" max="7"/>
    <col width="8" customWidth="1" min="8" max="8"/>
    <col width="9" customWidth="1" min="9" max="9"/>
    <col width="12" customWidth="1" min="10" max="10"/>
    <col width="12" customWidth="1" min="11" max="11"/>
    <col width="8" customWidth="1" min="12" max="12"/>
    <col width="12" customWidth="1" min="13" max="13"/>
  </cols>
  <sheetData>
    <row r="1" ht="30" customHeight="1">
      <c r="A1" s="15" t="inlineStr">
        <is>
          <t>محل الأحذية الرياضية - الربع الثالث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الفئة</t>
        </is>
      </c>
      <c r="B4" s="18" t="inlineStr">
        <is>
          <t>أول المدة</t>
        </is>
      </c>
      <c r="C4" s="18" t="inlineStr">
        <is>
          <t>المشتريات</t>
        </is>
      </c>
      <c r="D4" s="18" t="inlineStr">
        <is>
          <t>المباع</t>
        </is>
      </c>
      <c r="E4" s="18" t="inlineStr">
        <is>
          <t>التكلفة</t>
        </is>
      </c>
      <c r="F4" s="18" t="inlineStr">
        <is>
          <t>السعر</t>
        </is>
      </c>
      <c r="G4" s="18" t="inlineStr">
        <is>
          <t>التخفيض</t>
        </is>
      </c>
      <c r="H4" s="18" t="inlineStr">
        <is>
          <t>الرصيد</t>
        </is>
      </c>
      <c r="I4" s="18" t="inlineStr">
        <is>
          <t>التصريف</t>
        </is>
      </c>
      <c r="J4" s="18" t="inlineStr">
        <is>
          <t>صافي المبيعات</t>
        </is>
      </c>
      <c r="K4" s="18" t="inlineStr">
        <is>
          <t>مجمل الربح</t>
        </is>
      </c>
      <c r="L4" s="18" t="inlineStr">
        <is>
          <t>الهامش</t>
        </is>
      </c>
      <c r="M4" s="18" t="inlineStr">
        <is>
          <t>قيمة المخزون</t>
        </is>
      </c>
    </row>
    <row r="5">
      <c r="A5" s="19" t="inlineStr">
        <is>
          <t>جري رجالي</t>
        </is>
      </c>
      <c r="B5" s="20" t="n">
        <v>120</v>
      </c>
      <c r="C5" s="20" t="n">
        <v>200</v>
      </c>
      <c r="D5" s="20" t="n">
        <v>210</v>
      </c>
      <c r="E5" s="20" t="n">
        <v>1500</v>
      </c>
      <c r="F5" s="20" t="n">
        <v>2600</v>
      </c>
      <c r="G5" s="21" t="n">
        <v>0.1</v>
      </c>
      <c r="H5" s="22">
        <f>IF(A5="","",N(B5)+N(C5)-N(D5))</f>
        <v/>
      </c>
      <c r="I5" s="23">
        <f>IF(OR(A5="",N(B5)+N(C5)=0),"",N(D5)/(N(B5)+N(C5)))</f>
        <v/>
      </c>
      <c r="J5" s="22">
        <f>IF(A5="","",N(D5)*N(F5)*(1-N(G5)))</f>
        <v/>
      </c>
      <c r="K5" s="22">
        <f>IF(A5="","",J5-N(D5)*N(E5))</f>
        <v/>
      </c>
      <c r="L5" s="23">
        <f>IF(OR(A5="",N(J5)=0),"",K5/J5)</f>
        <v/>
      </c>
      <c r="M5" s="22">
        <f>IF(A5="","",H5*N(E5))</f>
        <v/>
      </c>
    </row>
    <row r="6">
      <c r="A6" s="19" t="inlineStr">
        <is>
          <t>جري حريمي</t>
        </is>
      </c>
      <c r="B6" s="20" t="n">
        <v>100</v>
      </c>
      <c r="C6" s="20" t="n">
        <v>180</v>
      </c>
      <c r="D6" s="20" t="n">
        <v>190</v>
      </c>
      <c r="E6" s="20" t="n">
        <v>1400</v>
      </c>
      <c r="F6" s="20" t="n">
        <v>2400</v>
      </c>
      <c r="G6" s="21" t="n">
        <v>0.1</v>
      </c>
      <c r="H6" s="22">
        <f>IF(A6="","",N(B6)+N(C6)-N(D6))</f>
        <v/>
      </c>
      <c r="I6" s="23">
        <f>IF(OR(A6="",N(B6)+N(C6)=0),"",N(D6)/(N(B6)+N(C6)))</f>
        <v/>
      </c>
      <c r="J6" s="22">
        <f>IF(A6="","",N(D6)*N(F6)*(1-N(G6)))</f>
        <v/>
      </c>
      <c r="K6" s="22">
        <f>IF(A6="","",J6-N(D6)*N(E6))</f>
        <v/>
      </c>
      <c r="L6" s="23">
        <f>IF(OR(A6="",N(J6)=0),"",K6/J6)</f>
        <v/>
      </c>
      <c r="M6" s="22">
        <f>IF(A6="","",H6*N(E6))</f>
        <v/>
      </c>
    </row>
    <row r="7">
      <c r="A7" s="19" t="inlineStr">
        <is>
          <t>كاجوال رجالي</t>
        </is>
      </c>
      <c r="B7" s="20" t="n">
        <v>150</v>
      </c>
      <c r="C7" s="20" t="n">
        <v>120</v>
      </c>
      <c r="D7" s="20" t="n">
        <v>160</v>
      </c>
      <c r="E7" s="20" t="n">
        <v>1300</v>
      </c>
      <c r="F7" s="20" t="n">
        <v>2200</v>
      </c>
      <c r="G7" s="21" t="n">
        <v>0.15</v>
      </c>
      <c r="H7" s="22">
        <f>IF(A7="","",N(B7)+N(C7)-N(D7))</f>
        <v/>
      </c>
      <c r="I7" s="23">
        <f>IF(OR(A7="",N(B7)+N(C7)=0),"",N(D7)/(N(B7)+N(C7)))</f>
        <v/>
      </c>
      <c r="J7" s="22">
        <f>IF(A7="","",N(D7)*N(F7)*(1-N(G7)))</f>
        <v/>
      </c>
      <c r="K7" s="22">
        <f>IF(A7="","",J7-N(D7)*N(E7))</f>
        <v/>
      </c>
      <c r="L7" s="23">
        <f>IF(OR(A7="",N(J7)=0),"",K7/J7)</f>
        <v/>
      </c>
      <c r="M7" s="22">
        <f>IF(A7="","",H7*N(E7))</f>
        <v/>
      </c>
    </row>
    <row r="8">
      <c r="A8" s="19" t="inlineStr">
        <is>
          <t>أطفال</t>
        </is>
      </c>
      <c r="B8" s="20" t="n">
        <v>180</v>
      </c>
      <c r="C8" s="20" t="n">
        <v>250</v>
      </c>
      <c r="D8" s="20" t="n">
        <v>300</v>
      </c>
      <c r="E8" s="20" t="n">
        <v>700</v>
      </c>
      <c r="F8" s="20" t="n">
        <v>1250</v>
      </c>
      <c r="G8" s="21" t="n">
        <v>0.08</v>
      </c>
      <c r="H8" s="22">
        <f>IF(A8="","",N(B8)+N(C8)-N(D8))</f>
        <v/>
      </c>
      <c r="I8" s="23">
        <f>IF(OR(A8="",N(B8)+N(C8)=0),"",N(D8)/(N(B8)+N(C8)))</f>
        <v/>
      </c>
      <c r="J8" s="22">
        <f>IF(A8="","",N(D8)*N(F8)*(1-N(G8)))</f>
        <v/>
      </c>
      <c r="K8" s="22">
        <f>IF(A8="","",J8-N(D8)*N(E8))</f>
        <v/>
      </c>
      <c r="L8" s="23">
        <f>IF(OR(A8="",N(J8)=0),"",K8/J8)</f>
        <v/>
      </c>
      <c r="M8" s="22">
        <f>IF(A8="","",H8*N(E8))</f>
        <v/>
      </c>
    </row>
    <row r="9">
      <c r="A9" s="19" t="inlineStr">
        <is>
          <t>كرة قدم</t>
        </is>
      </c>
      <c r="B9" s="20" t="n">
        <v>60</v>
      </c>
      <c r="C9" s="20" t="n">
        <v>80</v>
      </c>
      <c r="D9" s="20" t="n">
        <v>70</v>
      </c>
      <c r="E9" s="20" t="n">
        <v>1200</v>
      </c>
      <c r="F9" s="20" t="n">
        <v>2100</v>
      </c>
      <c r="G9" s="21" t="n">
        <v>0.1</v>
      </c>
      <c r="H9" s="22">
        <f>IF(A9="","",N(B9)+N(C9)-N(D9))</f>
        <v/>
      </c>
      <c r="I9" s="23">
        <f>IF(OR(A9="",N(B9)+N(C9)=0),"",N(D9)/(N(B9)+N(C9)))</f>
        <v/>
      </c>
      <c r="J9" s="22">
        <f>IF(A9="","",N(D9)*N(F9)*(1-N(G9)))</f>
        <v/>
      </c>
      <c r="K9" s="22">
        <f>IF(A9="","",J9-N(D9)*N(E9))</f>
        <v/>
      </c>
      <c r="L9" s="23">
        <f>IF(OR(A9="",N(J9)=0),"",K9/J9)</f>
        <v/>
      </c>
      <c r="M9" s="22">
        <f>IF(A9="","",H9*N(E9))</f>
        <v/>
      </c>
    </row>
    <row r="10">
      <c r="A10" s="19" t="inlineStr">
        <is>
          <t>شباشب وصنادل</t>
        </is>
      </c>
      <c r="B10" s="20" t="n">
        <v>200</v>
      </c>
      <c r="C10" s="20" t="n">
        <v>150</v>
      </c>
      <c r="D10" s="20" t="n">
        <v>240</v>
      </c>
      <c r="E10" s="20" t="n">
        <v>250</v>
      </c>
      <c r="F10" s="20" t="n">
        <v>480</v>
      </c>
      <c r="G10" s="21" t="n">
        <v>0.05</v>
      </c>
      <c r="H10" s="22">
        <f>IF(A10="","",N(B10)+N(C10)-N(D10))</f>
        <v/>
      </c>
      <c r="I10" s="23">
        <f>IF(OR(A10="",N(B10)+N(C10)=0),"",N(D10)/(N(B10)+N(C10)))</f>
        <v/>
      </c>
      <c r="J10" s="22">
        <f>IF(A10="","",N(D10)*N(F10)*(1-N(G10)))</f>
        <v/>
      </c>
      <c r="K10" s="22">
        <f>IF(A10="","",J10-N(D10)*N(E10))</f>
        <v/>
      </c>
      <c r="L10" s="23">
        <f>IF(OR(A10="",N(J10)=0),"",K10/J10)</f>
        <v/>
      </c>
      <c r="M10" s="22">
        <f>IF(A10="","",H10*N(E10))</f>
        <v/>
      </c>
    </row>
    <row r="11">
      <c r="A11" s="19" t="n"/>
      <c r="B11" s="20" t="n"/>
      <c r="C11" s="20" t="n"/>
      <c r="D11" s="20" t="n"/>
      <c r="E11" s="20" t="n"/>
      <c r="F11" s="20" t="n"/>
      <c r="G11" s="21" t="n"/>
      <c r="H11" s="22">
        <f>IF(A11="","",N(B11)+N(C11)-N(D11))</f>
        <v/>
      </c>
      <c r="I11" s="23">
        <f>IF(OR(A11="",N(B11)+N(C11)=0),"",N(D11)/(N(B11)+N(C11)))</f>
        <v/>
      </c>
      <c r="J11" s="22">
        <f>IF(A11="","",N(D11)*N(F11)*(1-N(G11)))</f>
        <v/>
      </c>
      <c r="K11" s="22">
        <f>IF(A11="","",J11-N(D11)*N(E11))</f>
        <v/>
      </c>
      <c r="L11" s="23">
        <f>IF(OR(A11="",N(J11)=0),"",K11/J11)</f>
        <v/>
      </c>
      <c r="M11" s="22">
        <f>IF(A11="","",H11*N(E11))</f>
        <v/>
      </c>
    </row>
    <row r="12">
      <c r="A12" s="19" t="n"/>
      <c r="B12" s="20" t="n"/>
      <c r="C12" s="20" t="n"/>
      <c r="D12" s="20" t="n"/>
      <c r="E12" s="20" t="n"/>
      <c r="F12" s="20" t="n"/>
      <c r="G12" s="21" t="n"/>
      <c r="H12" s="22">
        <f>IF(A12="","",N(B12)+N(C12)-N(D12))</f>
        <v/>
      </c>
      <c r="I12" s="23">
        <f>IF(OR(A12="",N(B12)+N(C12)=0),"",N(D12)/(N(B12)+N(C12)))</f>
        <v/>
      </c>
      <c r="J12" s="22">
        <f>IF(A12="","",N(D12)*N(F12)*(1-N(G12)))</f>
        <v/>
      </c>
      <c r="K12" s="22">
        <f>IF(A12="","",J12-N(D12)*N(E12))</f>
        <v/>
      </c>
      <c r="L12" s="23">
        <f>IF(OR(A12="",N(J12)=0),"",K12/J12)</f>
        <v/>
      </c>
      <c r="M12" s="22">
        <f>IF(A12="","",H12*N(E12))</f>
        <v/>
      </c>
    </row>
    <row r="13">
      <c r="A13" s="19" t="n"/>
      <c r="B13" s="20" t="n"/>
      <c r="C13" s="20" t="n"/>
      <c r="D13" s="20" t="n"/>
      <c r="E13" s="20" t="n"/>
      <c r="F13" s="20" t="n"/>
      <c r="G13" s="21" t="n"/>
      <c r="H13" s="22">
        <f>IF(A13="","",N(B13)+N(C13)-N(D13))</f>
        <v/>
      </c>
      <c r="I13" s="23">
        <f>IF(OR(A13="",N(B13)+N(C13)=0),"",N(D13)/(N(B13)+N(C13)))</f>
        <v/>
      </c>
      <c r="J13" s="22">
        <f>IF(A13="","",N(D13)*N(F13)*(1-N(G13)))</f>
        <v/>
      </c>
      <c r="K13" s="22">
        <f>IF(A13="","",J13-N(D13)*N(E13))</f>
        <v/>
      </c>
      <c r="L13" s="23">
        <f>IF(OR(A13="",N(J13)=0),"",K13/J13)</f>
        <v/>
      </c>
      <c r="M13" s="22">
        <f>IF(A13="","",H13*N(E13))</f>
        <v/>
      </c>
    </row>
    <row r="14">
      <c r="A14" s="19" t="n"/>
      <c r="B14" s="20" t="n"/>
      <c r="C14" s="20" t="n"/>
      <c r="D14" s="20" t="n"/>
      <c r="E14" s="20" t="n"/>
      <c r="F14" s="20" t="n"/>
      <c r="G14" s="21" t="n"/>
      <c r="H14" s="22">
        <f>IF(A14="","",N(B14)+N(C14)-N(D14))</f>
        <v/>
      </c>
      <c r="I14" s="23">
        <f>IF(OR(A14="",N(B14)+N(C14)=0),"",N(D14)/(N(B14)+N(C14)))</f>
        <v/>
      </c>
      <c r="J14" s="22">
        <f>IF(A14="","",N(D14)*N(F14)*(1-N(G14)))</f>
        <v/>
      </c>
      <c r="K14" s="22">
        <f>IF(A14="","",J14-N(D14)*N(E14))</f>
        <v/>
      </c>
      <c r="L14" s="23">
        <f>IF(OR(A14="",N(J14)=0),"",K14/J14)</f>
        <v/>
      </c>
      <c r="M14" s="22">
        <f>IF(A14="","",H14*N(E14))</f>
        <v/>
      </c>
    </row>
    <row r="15">
      <c r="A15" s="19" t="n"/>
      <c r="B15" s="20" t="n"/>
      <c r="C15" s="20" t="n"/>
      <c r="D15" s="20" t="n"/>
      <c r="E15" s="20" t="n"/>
      <c r="F15" s="20" t="n"/>
      <c r="G15" s="21" t="n"/>
      <c r="H15" s="22">
        <f>IF(A15="","",N(B15)+N(C15)-N(D15))</f>
        <v/>
      </c>
      <c r="I15" s="23">
        <f>IF(OR(A15="",N(B15)+N(C15)=0),"",N(D15)/(N(B15)+N(C15)))</f>
        <v/>
      </c>
      <c r="J15" s="22">
        <f>IF(A15="","",N(D15)*N(F15)*(1-N(G15)))</f>
        <v/>
      </c>
      <c r="K15" s="22">
        <f>IF(A15="","",J15-N(D15)*N(E15))</f>
        <v/>
      </c>
      <c r="L15" s="23">
        <f>IF(OR(A15="",N(J15)=0),"",K15/J15)</f>
        <v/>
      </c>
      <c r="M15" s="22">
        <f>IF(A15="","",H15*N(E15))</f>
        <v/>
      </c>
    </row>
    <row r="16">
      <c r="A16" s="19" t="n"/>
      <c r="B16" s="20" t="n"/>
      <c r="C16" s="20" t="n"/>
      <c r="D16" s="20" t="n"/>
      <c r="E16" s="20" t="n"/>
      <c r="F16" s="20" t="n"/>
      <c r="G16" s="21" t="n"/>
      <c r="H16" s="22">
        <f>IF(A16="","",N(B16)+N(C16)-N(D16))</f>
        <v/>
      </c>
      <c r="I16" s="23">
        <f>IF(OR(A16="",N(B16)+N(C16)=0),"",N(D16)/(N(B16)+N(C16)))</f>
        <v/>
      </c>
      <c r="J16" s="22">
        <f>IF(A16="","",N(D16)*N(F16)*(1-N(G16)))</f>
        <v/>
      </c>
      <c r="K16" s="22">
        <f>IF(A16="","",J16-N(D16)*N(E16))</f>
        <v/>
      </c>
      <c r="L16" s="23">
        <f>IF(OR(A16="",N(J16)=0),"",K16/J16)</f>
        <v/>
      </c>
      <c r="M16" s="22">
        <f>IF(A16="","",H16*N(E16))</f>
        <v/>
      </c>
    </row>
    <row r="17">
      <c r="A17" s="24" t="inlineStr">
        <is>
          <t>الإجمالي</t>
        </is>
      </c>
      <c r="B17" s="25">
        <f>SUM(B5:B16)</f>
        <v/>
      </c>
      <c r="C17" s="25">
        <f>SUM(C5:C16)</f>
        <v/>
      </c>
      <c r="D17" s="25">
        <f>SUM(D5:D16)</f>
        <v/>
      </c>
      <c r="E17" s="26" t="n"/>
      <c r="F17" s="26" t="n"/>
      <c r="G17" s="26" t="n"/>
      <c r="H17" s="25">
        <f>SUM(H5:H16)</f>
        <v/>
      </c>
      <c r="I17" s="27">
        <f>IF(B17+C17=0,"",D17/(B17+C17))</f>
        <v/>
      </c>
      <c r="J17" s="25">
        <f>SUM(J5:J16)</f>
        <v/>
      </c>
      <c r="K17" s="25">
        <f>SUM(K5:K16)</f>
        <v/>
      </c>
      <c r="L17" s="27">
        <f>IF(J17=0,"",K17/J17)</f>
        <v/>
      </c>
      <c r="M17" s="25">
        <f>SUM(M5:M16)</f>
        <v/>
      </c>
    </row>
    <row r="19">
      <c r="A19" s="28" t="inlineStr">
        <is>
          <t>إيجار الربع</t>
        </is>
      </c>
      <c r="B19" s="20" t="n">
        <v>105000</v>
      </c>
    </row>
    <row r="20">
      <c r="A20" s="28" t="inlineStr">
        <is>
          <t>رواتب الربع</t>
        </is>
      </c>
      <c r="B20" s="20" t="n">
        <v>90000</v>
      </c>
    </row>
    <row r="21">
      <c r="A21" s="29" t="inlineStr">
        <is>
          <t>مجمل الربح</t>
        </is>
      </c>
      <c r="B21" s="22">
        <f>K17</f>
        <v/>
      </c>
    </row>
    <row r="22">
      <c r="A22" s="29" t="inlineStr">
        <is>
          <t>المصروفات الثابتة</t>
        </is>
      </c>
      <c r="B22" s="22">
        <f>SUM(B19:B20)</f>
        <v/>
      </c>
    </row>
    <row r="23">
      <c r="A23" s="28" t="inlineStr">
        <is>
          <t>صافي الربح</t>
        </is>
      </c>
      <c r="B23" s="30">
        <f>B21-B22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M2"/>
    <mergeCell ref="A1:M1"/>
  </mergeCells>
  <conditionalFormatting sqref="I5:I16">
    <cfRule type="cellIs" priority="1" operator="lessThan" dxfId="0">
      <formula>0.5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2026-11-01T20:11:47Z</dcterms:created>
  <dcterms:modified xmlns:dcterms="http://purl.org/dc/terms/" xmlns:xsi="http://www.w3.org/2001/XMLSchema-instance" xsi:type="dcterms:W3CDTF">2026-11-01T20:11:47Z</dcterms:modified>
</cp:coreProperties>
</file>