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وديلات" sheetId="3" state="visible" r:id="rId3"/>
  </sheets>
  <definedNames>
    <definedName name="_xlnm.Print_Area" localSheetId="2">'الموديلات'!$A$1:$L$28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6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0" fontId="16" fillId="5" borderId="6" pivotButton="0" quotePrefix="0" xfId="0"/>
    <xf numFmtId="165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القطعة وربحية ورشة المنتجات الجلدية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لورش الشنط والمنتجات الجلدية: لكل موديل عدد القطع والجلد بالقدم وسعره والإكسسوار وساعات الخياطة وسعر البيع، مع أجر الساعة وهالك القص، فيحسب تكلفة القطعة وربحها والهامش والمبيعات ومجمل الربح،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أجر الساعة ونسبة الهالك أعلى الورقة، ثم استهلاك كل موديل من العينة والكمية الشهرية.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الجلد الطبيعي عيوبه تزيد الهالك فقس على جلدة كاملة. لا تقلد العلامات التجارية المسجلة. القطع الموسمية تُنتج بعدد محدود لتفادي تراكم المخزون.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8" customWidth="1" min="2" max="2"/>
    <col width="9" customWidth="1" min="3" max="3"/>
    <col width="9" customWidth="1" min="4" max="4"/>
    <col width="9" customWidth="1" min="5" max="5"/>
    <col width="8" customWidth="1" min="6" max="6"/>
    <col width="9" customWidth="1" min="7" max="7"/>
    <col width="10" customWidth="1" min="8" max="8"/>
    <col width="9" customWidth="1" min="9" max="9"/>
    <col width="8" customWidth="1" min="10" max="10"/>
    <col width="12" customWidth="1" min="11" max="11"/>
    <col width="12" customWidth="1" min="12" max="12"/>
  </cols>
  <sheetData>
    <row r="1" ht="30" customHeight="1">
      <c r="A1" s="15" t="inlineStr">
        <is>
          <t>ورشة الجلود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أجر الساعة</t>
        </is>
      </c>
      <c r="B3" s="19" t="n">
        <v>70</v>
      </c>
      <c r="C3" s="18" t="inlineStr">
        <is>
          <t>هالك القص</t>
        </is>
      </c>
      <c r="D3" s="20" t="n"/>
      <c r="E3" s="21" t="n">
        <v>0.1</v>
      </c>
    </row>
    <row r="5" ht="36" customHeight="1">
      <c r="A5" s="22" t="inlineStr">
        <is>
          <t>الموديل</t>
        </is>
      </c>
      <c r="B5" s="22" t="inlineStr">
        <is>
          <t>القطع</t>
        </is>
      </c>
      <c r="C5" s="22" t="inlineStr">
        <is>
          <t>جلد قدم</t>
        </is>
      </c>
      <c r="D5" s="22" t="inlineStr">
        <is>
          <t>سعر القدم</t>
        </is>
      </c>
      <c r="E5" s="22" t="inlineStr">
        <is>
          <t>إكسسوار</t>
        </is>
      </c>
      <c r="F5" s="22" t="inlineStr">
        <is>
          <t>ساعات</t>
        </is>
      </c>
      <c r="G5" s="22" t="inlineStr">
        <is>
          <t>السعر</t>
        </is>
      </c>
      <c r="H5" s="22" t="inlineStr">
        <is>
          <t>تكلفة القطعة</t>
        </is>
      </c>
      <c r="I5" s="22" t="inlineStr">
        <is>
          <t>الربح</t>
        </is>
      </c>
      <c r="J5" s="22" t="inlineStr">
        <is>
          <t>الهامش</t>
        </is>
      </c>
      <c r="K5" s="22" t="inlineStr">
        <is>
          <t>المبيعات</t>
        </is>
      </c>
      <c r="L5" s="22" t="inlineStr">
        <is>
          <t>مجمل الربح</t>
        </is>
      </c>
    </row>
    <row r="6">
      <c r="A6" s="23" t="inlineStr">
        <is>
          <t>شنطة يد كبيرة</t>
        </is>
      </c>
      <c r="B6" s="19" t="n">
        <v>60</v>
      </c>
      <c r="C6" s="24" t="n">
        <v>9</v>
      </c>
      <c r="D6" s="24" t="n">
        <v>65</v>
      </c>
      <c r="E6" s="24" t="n">
        <v>220</v>
      </c>
      <c r="F6" s="24" t="n">
        <v>7</v>
      </c>
      <c r="G6" s="24" t="n">
        <v>1650</v>
      </c>
      <c r="H6" s="25">
        <f>IF(A6="","",N(C6)*(1+$E$3)*N(D6)+N(E6)+N(F6)*$B$3)</f>
        <v/>
      </c>
      <c r="I6" s="25">
        <f>IF(A6="","",N(G6)-H6)</f>
        <v/>
      </c>
      <c r="J6" s="26">
        <f>IF(OR(A6="",N(G6)=0),"",I6/G6)</f>
        <v/>
      </c>
      <c r="K6" s="27">
        <f>IF(A6="","",N(B6)*N(G6))</f>
        <v/>
      </c>
      <c r="L6" s="27">
        <f>IF(A6="","",I6*N(B6))</f>
        <v/>
      </c>
    </row>
    <row r="7">
      <c r="A7" s="23" t="inlineStr">
        <is>
          <t>شنطة كروس</t>
        </is>
      </c>
      <c r="B7" s="19" t="n">
        <v>120</v>
      </c>
      <c r="C7" s="24" t="n">
        <v>4</v>
      </c>
      <c r="D7" s="24" t="n">
        <v>65</v>
      </c>
      <c r="E7" s="24" t="n">
        <v>110</v>
      </c>
      <c r="F7" s="24" t="n">
        <v>3.5</v>
      </c>
      <c r="G7" s="24" t="n">
        <v>780</v>
      </c>
      <c r="H7" s="25">
        <f>IF(A7="","",N(C7)*(1+$E$3)*N(D7)+N(E7)+N(F7)*$B$3)</f>
        <v/>
      </c>
      <c r="I7" s="25">
        <f>IF(A7="","",N(G7)-H7)</f>
        <v/>
      </c>
      <c r="J7" s="26">
        <f>IF(OR(A7="",N(G7)=0),"",I7/G7)</f>
        <v/>
      </c>
      <c r="K7" s="27">
        <f>IF(A7="","",N(B7)*N(G7))</f>
        <v/>
      </c>
      <c r="L7" s="27">
        <f>IF(A7="","",I7*N(B7))</f>
        <v/>
      </c>
    </row>
    <row r="8">
      <c r="A8" s="23" t="inlineStr">
        <is>
          <t>محفظة رجالي</t>
        </is>
      </c>
      <c r="B8" s="19" t="n">
        <v>200</v>
      </c>
      <c r="C8" s="24" t="n">
        <v>1.2</v>
      </c>
      <c r="D8" s="24" t="n">
        <v>70</v>
      </c>
      <c r="E8" s="24" t="n">
        <v>25</v>
      </c>
      <c r="F8" s="24" t="n">
        <v>1.2</v>
      </c>
      <c r="G8" s="24" t="n">
        <v>280</v>
      </c>
      <c r="H8" s="25">
        <f>IF(A8="","",N(C8)*(1+$E$3)*N(D8)+N(E8)+N(F8)*$B$3)</f>
        <v/>
      </c>
      <c r="I8" s="25">
        <f>IF(A8="","",N(G8)-H8)</f>
        <v/>
      </c>
      <c r="J8" s="26">
        <f>IF(OR(A8="",N(G8)=0),"",I8/G8)</f>
        <v/>
      </c>
      <c r="K8" s="27">
        <f>IF(A8="","",N(B8)*N(G8))</f>
        <v/>
      </c>
      <c r="L8" s="27">
        <f>IF(A8="","",I8*N(B8))</f>
        <v/>
      </c>
    </row>
    <row r="9">
      <c r="A9" s="23" t="inlineStr">
        <is>
          <t>حزام جلد</t>
        </is>
      </c>
      <c r="B9" s="19" t="n">
        <v>180</v>
      </c>
      <c r="C9" s="24" t="n">
        <v>1.5</v>
      </c>
      <c r="D9" s="24" t="n">
        <v>55</v>
      </c>
      <c r="E9" s="24" t="n">
        <v>45</v>
      </c>
      <c r="F9" s="24" t="n">
        <v>0.7</v>
      </c>
      <c r="G9" s="24" t="n">
        <v>260</v>
      </c>
      <c r="H9" s="25">
        <f>IF(A9="","",N(C9)*(1+$E$3)*N(D9)+N(E9)+N(F9)*$B$3)</f>
        <v/>
      </c>
      <c r="I9" s="25">
        <f>IF(A9="","",N(G9)-H9)</f>
        <v/>
      </c>
      <c r="J9" s="26">
        <f>IF(OR(A9="",N(G9)=0),"",I9/G9)</f>
        <v/>
      </c>
      <c r="K9" s="27">
        <f>IF(A9="","",N(B9)*N(G9))</f>
        <v/>
      </c>
      <c r="L9" s="27">
        <f>IF(A9="","",I9*N(B9))</f>
        <v/>
      </c>
    </row>
    <row r="10">
      <c r="A10" s="23" t="inlineStr">
        <is>
          <t>حقيبة لابتوب</t>
        </is>
      </c>
      <c r="B10" s="19" t="n">
        <v>40</v>
      </c>
      <c r="C10" s="24" t="n">
        <v>11</v>
      </c>
      <c r="D10" s="24" t="n">
        <v>65</v>
      </c>
      <c r="E10" s="24" t="n">
        <v>280</v>
      </c>
      <c r="F10" s="24" t="n">
        <v>9</v>
      </c>
      <c r="G10" s="24" t="n">
        <v>2050</v>
      </c>
      <c r="H10" s="25">
        <f>IF(A10="","",N(C10)*(1+$E$3)*N(D10)+N(E10)+N(F10)*$B$3)</f>
        <v/>
      </c>
      <c r="I10" s="25">
        <f>IF(A10="","",N(G10)-H10)</f>
        <v/>
      </c>
      <c r="J10" s="26">
        <f>IF(OR(A10="",N(G10)=0),"",I10/G10)</f>
        <v/>
      </c>
      <c r="K10" s="27">
        <f>IF(A10="","",N(B10)*N(G10))</f>
        <v/>
      </c>
      <c r="L10" s="27">
        <f>IF(A10="","",I10*N(B10))</f>
        <v/>
      </c>
    </row>
    <row r="11">
      <c r="A11" s="23" t="n"/>
      <c r="B11" s="19" t="n"/>
      <c r="C11" s="24" t="n"/>
      <c r="D11" s="24" t="n"/>
      <c r="E11" s="24" t="n"/>
      <c r="F11" s="24" t="n"/>
      <c r="G11" s="24" t="n"/>
      <c r="H11" s="25">
        <f>IF(A11="","",N(C11)*(1+$E$3)*N(D11)+N(E11)+N(F11)*$B$3)</f>
        <v/>
      </c>
      <c r="I11" s="25">
        <f>IF(A11="","",N(G11)-H11)</f>
        <v/>
      </c>
      <c r="J11" s="26">
        <f>IF(OR(A11="",N(G11)=0),"",I11/G11)</f>
        <v/>
      </c>
      <c r="K11" s="27">
        <f>IF(A11="","",N(B11)*N(G11))</f>
        <v/>
      </c>
      <c r="L11" s="27">
        <f>IF(A11="","",I11*N(B11))</f>
        <v/>
      </c>
    </row>
    <row r="12">
      <c r="A12" s="23" t="n"/>
      <c r="B12" s="19" t="n"/>
      <c r="C12" s="24" t="n"/>
      <c r="D12" s="24" t="n"/>
      <c r="E12" s="24" t="n"/>
      <c r="F12" s="24" t="n"/>
      <c r="G12" s="24" t="n"/>
      <c r="H12" s="25">
        <f>IF(A12="","",N(C12)*(1+$E$3)*N(D12)+N(E12)+N(F12)*$B$3)</f>
        <v/>
      </c>
      <c r="I12" s="25">
        <f>IF(A12="","",N(G12)-H12)</f>
        <v/>
      </c>
      <c r="J12" s="26">
        <f>IF(OR(A12="",N(G12)=0),"",I12/G12)</f>
        <v/>
      </c>
      <c r="K12" s="27">
        <f>IF(A12="","",N(B12)*N(G12))</f>
        <v/>
      </c>
      <c r="L12" s="27">
        <f>IF(A12="","",I12*N(B12))</f>
        <v/>
      </c>
    </row>
    <row r="13">
      <c r="A13" s="23" t="n"/>
      <c r="B13" s="19" t="n"/>
      <c r="C13" s="24" t="n"/>
      <c r="D13" s="24" t="n"/>
      <c r="E13" s="24" t="n"/>
      <c r="F13" s="24" t="n"/>
      <c r="G13" s="24" t="n"/>
      <c r="H13" s="25">
        <f>IF(A13="","",N(C13)*(1+$E$3)*N(D13)+N(E13)+N(F13)*$B$3)</f>
        <v/>
      </c>
      <c r="I13" s="25">
        <f>IF(A13="","",N(G13)-H13)</f>
        <v/>
      </c>
      <c r="J13" s="26">
        <f>IF(OR(A13="",N(G13)=0),"",I13/G13)</f>
        <v/>
      </c>
      <c r="K13" s="27">
        <f>IF(A13="","",N(B13)*N(G13))</f>
        <v/>
      </c>
      <c r="L13" s="27">
        <f>IF(A13="","",I13*N(B13))</f>
        <v/>
      </c>
    </row>
    <row r="14">
      <c r="A14" s="23" t="n"/>
      <c r="B14" s="19" t="n"/>
      <c r="C14" s="24" t="n"/>
      <c r="D14" s="24" t="n"/>
      <c r="E14" s="24" t="n"/>
      <c r="F14" s="24" t="n"/>
      <c r="G14" s="24" t="n"/>
      <c r="H14" s="25">
        <f>IF(A14="","",N(C14)*(1+$E$3)*N(D14)+N(E14)+N(F14)*$B$3)</f>
        <v/>
      </c>
      <c r="I14" s="25">
        <f>IF(A14="","",N(G14)-H14)</f>
        <v/>
      </c>
      <c r="J14" s="26">
        <f>IF(OR(A14="",N(G14)=0),"",I14/G14)</f>
        <v/>
      </c>
      <c r="K14" s="27">
        <f>IF(A14="","",N(B14)*N(G14))</f>
        <v/>
      </c>
      <c r="L14" s="27">
        <f>IF(A14="","",I14*N(B14))</f>
        <v/>
      </c>
    </row>
    <row r="15">
      <c r="A15" s="23" t="n"/>
      <c r="B15" s="19" t="n"/>
      <c r="C15" s="24" t="n"/>
      <c r="D15" s="24" t="n"/>
      <c r="E15" s="24" t="n"/>
      <c r="F15" s="24" t="n"/>
      <c r="G15" s="24" t="n"/>
      <c r="H15" s="25">
        <f>IF(A15="","",N(C15)*(1+$E$3)*N(D15)+N(E15)+N(F15)*$B$3)</f>
        <v/>
      </c>
      <c r="I15" s="25">
        <f>IF(A15="","",N(G15)-H15)</f>
        <v/>
      </c>
      <c r="J15" s="26">
        <f>IF(OR(A15="",N(G15)=0),"",I15/G15)</f>
        <v/>
      </c>
      <c r="K15" s="27">
        <f>IF(A15="","",N(B15)*N(G15))</f>
        <v/>
      </c>
      <c r="L15" s="27">
        <f>IF(A15="","",I15*N(B15))</f>
        <v/>
      </c>
    </row>
    <row r="16">
      <c r="A16" s="23" t="n"/>
      <c r="B16" s="19" t="n"/>
      <c r="C16" s="24" t="n"/>
      <c r="D16" s="24" t="n"/>
      <c r="E16" s="24" t="n"/>
      <c r="F16" s="24" t="n"/>
      <c r="G16" s="24" t="n"/>
      <c r="H16" s="25">
        <f>IF(A16="","",N(C16)*(1+$E$3)*N(D16)+N(E16)+N(F16)*$B$3)</f>
        <v/>
      </c>
      <c r="I16" s="25">
        <f>IF(A16="","",N(G16)-H16)</f>
        <v/>
      </c>
      <c r="J16" s="26">
        <f>IF(OR(A16="",N(G16)=0),"",I16/G16)</f>
        <v/>
      </c>
      <c r="K16" s="27">
        <f>IF(A16="","",N(B16)*N(G16))</f>
        <v/>
      </c>
      <c r="L16" s="27">
        <f>IF(A16="","",I16*N(B16))</f>
        <v/>
      </c>
    </row>
    <row r="17">
      <c r="A17" s="23" t="n"/>
      <c r="B17" s="19" t="n"/>
      <c r="C17" s="24" t="n"/>
      <c r="D17" s="24" t="n"/>
      <c r="E17" s="24" t="n"/>
      <c r="F17" s="24" t="n"/>
      <c r="G17" s="24" t="n"/>
      <c r="H17" s="25">
        <f>IF(A17="","",N(C17)*(1+$E$3)*N(D17)+N(E17)+N(F17)*$B$3)</f>
        <v/>
      </c>
      <c r="I17" s="25">
        <f>IF(A17="","",N(G17)-H17)</f>
        <v/>
      </c>
      <c r="J17" s="26">
        <f>IF(OR(A17="",N(G17)=0),"",I17/G17)</f>
        <v/>
      </c>
      <c r="K17" s="27">
        <f>IF(A17="","",N(B17)*N(G17))</f>
        <v/>
      </c>
      <c r="L17" s="27">
        <f>IF(A17="","",I17*N(B17))</f>
        <v/>
      </c>
    </row>
    <row r="18">
      <c r="A18" s="23" t="n"/>
      <c r="B18" s="19" t="n"/>
      <c r="C18" s="24" t="n"/>
      <c r="D18" s="24" t="n"/>
      <c r="E18" s="24" t="n"/>
      <c r="F18" s="24" t="n"/>
      <c r="G18" s="24" t="n"/>
      <c r="H18" s="25">
        <f>IF(A18="","",N(C18)*(1+$E$3)*N(D18)+N(E18)+N(F18)*$B$3)</f>
        <v/>
      </c>
      <c r="I18" s="25">
        <f>IF(A18="","",N(G18)-H18)</f>
        <v/>
      </c>
      <c r="J18" s="26">
        <f>IF(OR(A18="",N(G18)=0),"",I18/G18)</f>
        <v/>
      </c>
      <c r="K18" s="27">
        <f>IF(A18="","",N(B18)*N(G18))</f>
        <v/>
      </c>
      <c r="L18" s="27">
        <f>IF(A18="","",I18*N(B18))</f>
        <v/>
      </c>
    </row>
    <row r="19">
      <c r="A19" s="23" t="n"/>
      <c r="B19" s="19" t="n"/>
      <c r="C19" s="24" t="n"/>
      <c r="D19" s="24" t="n"/>
      <c r="E19" s="24" t="n"/>
      <c r="F19" s="24" t="n"/>
      <c r="G19" s="24" t="n"/>
      <c r="H19" s="25">
        <f>IF(A19="","",N(C19)*(1+$E$3)*N(D19)+N(E19)+N(F19)*$B$3)</f>
        <v/>
      </c>
      <c r="I19" s="25">
        <f>IF(A19="","",N(G19)-H19)</f>
        <v/>
      </c>
      <c r="J19" s="26">
        <f>IF(OR(A19="",N(G19)=0),"",I19/G19)</f>
        <v/>
      </c>
      <c r="K19" s="27">
        <f>IF(A19="","",N(B19)*N(G19))</f>
        <v/>
      </c>
      <c r="L19" s="27">
        <f>IF(A19="","",I19*N(B19))</f>
        <v/>
      </c>
    </row>
    <row r="20">
      <c r="A20" s="23" t="n"/>
      <c r="B20" s="19" t="n"/>
      <c r="C20" s="24" t="n"/>
      <c r="D20" s="24" t="n"/>
      <c r="E20" s="24" t="n"/>
      <c r="F20" s="24" t="n"/>
      <c r="G20" s="24" t="n"/>
      <c r="H20" s="25">
        <f>IF(A20="","",N(C20)*(1+$E$3)*N(D20)+N(E20)+N(F20)*$B$3)</f>
        <v/>
      </c>
      <c r="I20" s="25">
        <f>IF(A20="","",N(G20)-H20)</f>
        <v/>
      </c>
      <c r="J20" s="26">
        <f>IF(OR(A20="",N(G20)=0),"",I20/G20)</f>
        <v/>
      </c>
      <c r="K20" s="27">
        <f>IF(A20="","",N(B20)*N(G20))</f>
        <v/>
      </c>
      <c r="L20" s="27">
        <f>IF(A20="","",I20*N(B20))</f>
        <v/>
      </c>
    </row>
    <row r="21">
      <c r="A21" s="28" t="inlineStr">
        <is>
          <t>الإجمالي</t>
        </is>
      </c>
      <c r="B21" s="29">
        <f>SUM(B6:B20)</f>
        <v/>
      </c>
      <c r="C21" s="30" t="n"/>
      <c r="D21" s="30" t="n"/>
      <c r="E21" s="30" t="n"/>
      <c r="F21" s="30" t="n"/>
      <c r="G21" s="30" t="n"/>
      <c r="H21" s="30" t="n"/>
      <c r="I21" s="30" t="n"/>
      <c r="J21" s="31">
        <f>IF(K21=0,"",L21/K21)</f>
        <v/>
      </c>
      <c r="K21" s="29">
        <f>SUM(K6:K20)</f>
        <v/>
      </c>
      <c r="L21" s="29">
        <f>SUM(L6:L20)</f>
        <v/>
      </c>
    </row>
    <row r="23">
      <c r="A23" s="18" t="inlineStr">
        <is>
          <t>الإيجار</t>
        </is>
      </c>
      <c r="B23" s="19" t="n">
        <v>9000</v>
      </c>
    </row>
    <row r="24">
      <c r="A24" s="18" t="inlineStr">
        <is>
          <t>القصاص</t>
        </is>
      </c>
      <c r="B24" s="19" t="n">
        <v>8000</v>
      </c>
    </row>
    <row r="25">
      <c r="A25" s="18" t="inlineStr">
        <is>
          <t>التسويق</t>
        </is>
      </c>
      <c r="B25" s="19" t="n">
        <v>5000</v>
      </c>
    </row>
    <row r="26">
      <c r="A26" s="32" t="inlineStr">
        <is>
          <t>مجمل الربح</t>
        </is>
      </c>
      <c r="B26" s="27">
        <f>L21</f>
        <v/>
      </c>
    </row>
    <row r="27">
      <c r="A27" s="32" t="inlineStr">
        <is>
          <t>المصروفات الثابتة</t>
        </is>
      </c>
      <c r="B27" s="27">
        <f>SUM(B23:B25)</f>
        <v/>
      </c>
    </row>
    <row r="28">
      <c r="A28" s="18" t="inlineStr">
        <is>
          <t>صافي الربح</t>
        </is>
      </c>
      <c r="B28" s="33">
        <f>B26-B27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L2"/>
    <mergeCell ref="A1:L1"/>
    <mergeCell ref="C3:D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