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2" autoFilterDateGrouping="1"/>
  </bookViews>
  <sheets>
    <sheet name="عن المجلة" sheetId="1" state="visible" r:id="rId1"/>
    <sheet name="تعليمات" sheetId="2" state="visible" r:id="rId2"/>
    <sheet name="المقارنة" sheetId="3" state="visible" r:id="rId3"/>
  </sheets>
  <definedNames/>
  <calcPr calcId="124519" fullCalcOnLoad="1"/>
</workbook>
</file>

<file path=xl/styles.xml><?xml version="1.0" encoding="utf-8"?>
<styleSheet xmlns="http://schemas.openxmlformats.org/spreadsheetml/2006/main">
  <numFmts count="4">
    <numFmt numFmtId="164" formatCode="0.0%"/>
    <numFmt numFmtId="165" formatCode="0.0000"/>
    <numFmt numFmtId="166" formatCode="#,##0;[Red]-#,##0"/>
    <numFmt numFmtId="167" formatCode="#,##0.00;[Red]-#,##0.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FFFFFF"/>
      <sz val="12"/>
    </font>
    <font>
      <name val="Arial"/>
      <b val="1"/>
      <color rgb="0014213D"/>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0" borderId="2" applyAlignment="1" pivotButton="0" quotePrefix="0" xfId="0">
      <alignment horizontal="right" vertical="center" wrapText="1"/>
    </xf>
    <xf numFmtId="165" fontId="10" fillId="0" borderId="2" applyAlignment="1" pivotButton="0" quotePrefix="0" xfId="0">
      <alignment horizontal="center" vertical="center"/>
    </xf>
    <xf numFmtId="0" fontId="16" fillId="3" borderId="0" pivotButton="0" quotePrefix="0" xfId="0"/>
    <xf numFmtId="166"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0" fontId="10" fillId="0" borderId="2" applyAlignment="1" pivotButton="0" quotePrefix="0" xfId="0">
      <alignment horizontal="center" vertical="center"/>
    </xf>
    <xf numFmtId="2" fontId="10" fillId="0" borderId="2" applyAlignment="1" pivotButton="0" quotePrefix="0" xfId="0">
      <alignment horizontal="center" vertical="center"/>
    </xf>
    <xf numFmtId="167" fontId="14" fillId="0" borderId="2" applyAlignment="1" pivotButton="0" quotePrefix="0" xfId="0">
      <alignment horizontal="center" vertical="center"/>
    </xf>
    <xf numFmtId="0" fontId="17" fillId="0" borderId="2" applyAlignment="1" pivotButton="0" quotePrefix="0" xfId="0">
      <alignment horizontal="center" vertical="center"/>
    </xf>
    <xf numFmtId="164" fontId="14" fillId="0" borderId="2" applyAlignment="1" pivotButton="0" quotePrefix="0" xfId="0">
      <alignment horizontal="center" vertical="center"/>
    </xf>
    <xf numFmtId="2" fontId="14"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 /></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حاسبة صافي القيمة الحالية ومعدل العائد الداخلي لمقارنة مشروعين</t>
        </is>
      </c>
    </row>
    <row r="2" ht="4" customHeight="1">
      <c r="A2" s="9" t="n"/>
    </row>
    <row r="4" ht="22" customHeight="1">
      <c r="B4" s="10" t="inlineStr">
        <is>
          <t>فكرة القالب</t>
        </is>
      </c>
    </row>
    <row r="5" ht="34" customHeight="1">
      <c r="A5" s="11" t="inlineStr">
        <is>
          <t>•</t>
        </is>
      </c>
      <c r="B5" s="12" t="inlineStr">
        <is>
          <t>تقارن بين مشروعين استثماريين بأهم معايير الموازنة الرأسمالية: صافي القيمة الحالية، ومعدل العائد الداخلي، ومعدل العائد الداخلي المعدل، ومؤشر الربحية، وفترة الاسترداد العادية والمخصومة.</t>
        </is>
      </c>
    </row>
    <row r="6" ht="22" customHeight="1">
      <c r="B6" s="10" t="inlineStr">
        <is>
          <t>خطوات الاستخدام</t>
        </is>
      </c>
    </row>
    <row r="7" ht="34" customHeight="1">
      <c r="A7" s="11" t="inlineStr">
        <is>
          <t>•</t>
        </is>
      </c>
      <c r="B7" s="12" t="inlineStr">
        <is>
          <t>اكتب معدل الخصم (تكلفة رأس المال). في السنة 0 اكتب تكلفة الاستثمار بإشارة سالبة، ثم صافي التدفق النقدي المتوقع لكل سنة.</t>
        </is>
      </c>
    </row>
    <row r="8" ht="18" customHeight="1">
      <c r="A8" s="11" t="inlineStr">
        <is>
          <t>•</t>
        </is>
      </c>
      <c r="B8" s="12" t="inlineStr">
        <is>
          <t>إذا كان أحد المشروعين أقصر عمرًا اترك سنواته الأخيرة صفرًا.</t>
        </is>
      </c>
    </row>
    <row r="9" ht="22" customHeight="1">
      <c r="B9" s="10" t="inlineStr">
        <is>
          <t>كيف تقرأ النتيجة</t>
        </is>
      </c>
    </row>
    <row r="10" ht="50" customHeight="1">
      <c r="A10" s="11" t="inlineStr">
        <is>
          <t>•</t>
        </is>
      </c>
      <c r="B10" s="12" t="inlineStr">
        <is>
          <t>المشروع المقبول: صافي قيمة حالية موجب، ومعدل عائد داخلي أعلى من معدل الخصم، ومؤشر ربحية أكبر من 1. عند التعارض بين المعايير في مشروعين متنافيين يُقدَّم صافي القيمة الحالية لأنه يقيس الزيادة الفعلية في الثروة.</t>
        </is>
      </c>
    </row>
    <row r="11" ht="22" customHeight="1">
      <c r="B11" s="10" t="inlineStr">
        <is>
          <t>ملاحظات</t>
        </is>
      </c>
    </row>
    <row r="12" ht="34" customHeight="1">
      <c r="A12" s="11" t="inlineStr">
        <is>
          <t>•</t>
        </is>
      </c>
      <c r="B12" s="12" t="inlineStr">
        <is>
          <t>دالة NPV في إكسيل تخصم أول قيمة سنة كاملة، لذلك يضيف القالب تدفق السنة 0 خارج الدالة. التدفقات مفترضة في نهاية كل سنة.</t>
        </is>
      </c>
    </row>
    <row r="14" ht="30" customHeight="1">
      <c r="B14" s="13" t="inlineStr">
        <is>
          <t>الخلايا الصفراء للإدخال، وباقي الخلايا معادلات محمية حتى لا تُمسح بالخطأ. لإلغاء الحماية: مراجعة ← إلغاء حماية الورقة (بدون كلمة مرور).</t>
        </is>
      </c>
    </row>
    <row r="15">
      <c r="B15"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3"/>
  <sheetViews>
    <sheetView showGridLines="0" rightToLeft="1" workbookViewId="0">
      <pane xSplit="1" ySplit="7" topLeftCell="B8"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ht="30" customHeight="1">
      <c r="A1" s="15" t="inlineStr">
        <is>
          <t>مقارنة مشروعين: NPV و IRR وفترة الاسترداد</t>
        </is>
      </c>
      <c r="B1" s="16" t="n"/>
      <c r="C1" s="16" t="n"/>
      <c r="D1" s="16" t="n"/>
      <c r="E1" s="16" t="n"/>
      <c r="F1" s="16" t="n"/>
      <c r="G1" s="16" t="n"/>
      <c r="H1" s="16" t="n"/>
    </row>
    <row r="2" ht="30" customHeight="1">
      <c r="A2" s="17" t="inlineStr">
        <is>
          <t>الخلايا الصفراء للإدخال. تكلفة الاستثمار في السنة 0 بالسالب.</t>
        </is>
      </c>
    </row>
    <row r="4">
      <c r="A4" s="18" t="inlineStr">
        <is>
          <t>معدل الخصم (تكلفة رأس المال)</t>
        </is>
      </c>
      <c r="B4" s="19" t="n">
        <v>0.12</v>
      </c>
    </row>
    <row r="6" ht="30" customHeight="1">
      <c r="A6" s="20" t="inlineStr">
        <is>
          <t>السنة</t>
        </is>
      </c>
      <c r="B6" s="20" t="inlineStr">
        <is>
          <t>0</t>
        </is>
      </c>
      <c r="C6" s="20" t="inlineStr">
        <is>
          <t>1</t>
        </is>
      </c>
      <c r="D6" s="20" t="inlineStr">
        <is>
          <t>2</t>
        </is>
      </c>
      <c r="E6" s="20" t="inlineStr">
        <is>
          <t>3</t>
        </is>
      </c>
      <c r="F6" s="20" t="inlineStr">
        <is>
          <t>4</t>
        </is>
      </c>
      <c r="G6" s="20" t="inlineStr">
        <is>
          <t>5</t>
        </is>
      </c>
      <c r="H6" s="20" t="inlineStr">
        <is>
          <t>6</t>
        </is>
      </c>
    </row>
    <row r="7">
      <c r="A7" s="21" t="inlineStr">
        <is>
          <t>معامل الخصم</t>
        </is>
      </c>
      <c r="B7" s="22">
        <f>1/(1+$B$4)^0</f>
        <v/>
      </c>
      <c r="C7" s="22">
        <f>1/(1+$B$4)^1</f>
        <v/>
      </c>
      <c r="D7" s="22">
        <f>1/(1+$B$4)^2</f>
        <v/>
      </c>
      <c r="E7" s="22">
        <f>1/(1+$B$4)^3</f>
        <v/>
      </c>
      <c r="F7" s="22">
        <f>1/(1+$B$4)^4</f>
        <v/>
      </c>
      <c r="G7" s="22">
        <f>1/(1+$B$4)^5</f>
        <v/>
      </c>
      <c r="H7" s="22">
        <f>1/(1+$B$4)^6</f>
        <v/>
      </c>
    </row>
    <row r="9">
      <c r="A9" s="23" t="inlineStr">
        <is>
          <t>المشروع (أ)</t>
        </is>
      </c>
    </row>
    <row r="10">
      <c r="A10" s="18" t="inlineStr">
        <is>
          <t>صافي التدفق النقدي</t>
        </is>
      </c>
      <c r="B10" s="24" t="n">
        <v>-100000</v>
      </c>
      <c r="C10" s="24" t="n">
        <v>40000</v>
      </c>
      <c r="D10" s="24" t="n">
        <v>40000</v>
      </c>
      <c r="E10" s="24" t="n">
        <v>35000</v>
      </c>
      <c r="F10" s="24" t="n">
        <v>25000</v>
      </c>
      <c r="G10" s="24" t="n">
        <v>10000</v>
      </c>
      <c r="H10" s="24" t="n">
        <v>0</v>
      </c>
    </row>
    <row r="11">
      <c r="A11" s="21" t="inlineStr">
        <is>
          <t>التدفق المخصوم</t>
        </is>
      </c>
      <c r="B11" s="25">
        <f>B10*B7</f>
        <v/>
      </c>
      <c r="C11" s="25">
        <f>C10*C7</f>
        <v/>
      </c>
      <c r="D11" s="25">
        <f>D10*D7</f>
        <v/>
      </c>
      <c r="E11" s="25">
        <f>E10*E7</f>
        <v/>
      </c>
      <c r="F11" s="25">
        <f>F10*F7</f>
        <v/>
      </c>
      <c r="G11" s="25">
        <f>G10*G7</f>
        <v/>
      </c>
      <c r="H11" s="25">
        <f>H10*H7</f>
        <v/>
      </c>
    </row>
    <row r="12">
      <c r="A12" s="21" t="inlineStr">
        <is>
          <t>التراكمي</t>
        </is>
      </c>
      <c r="B12" s="25">
        <f>B10</f>
        <v/>
      </c>
      <c r="C12" s="25">
        <f>B12+C10</f>
        <v/>
      </c>
      <c r="D12" s="25">
        <f>C12+D10</f>
        <v/>
      </c>
      <c r="E12" s="25">
        <f>D12+E10</f>
        <v/>
      </c>
      <c r="F12" s="25">
        <f>E12+F10</f>
        <v/>
      </c>
      <c r="G12" s="25">
        <f>F12+G10</f>
        <v/>
      </c>
      <c r="H12" s="25">
        <f>G12+H10</f>
        <v/>
      </c>
    </row>
    <row r="13">
      <c r="A13" s="21" t="inlineStr">
        <is>
          <t>التراكمي المخصوم</t>
        </is>
      </c>
      <c r="B13" s="25">
        <f>B11</f>
        <v/>
      </c>
      <c r="C13" s="25">
        <f>B13+C11</f>
        <v/>
      </c>
      <c r="D13" s="25">
        <f>C13+D11</f>
        <v/>
      </c>
      <c r="E13" s="25">
        <f>D13+E11</f>
        <v/>
      </c>
      <c r="F13" s="25">
        <f>E13+F11</f>
        <v/>
      </c>
      <c r="G13" s="25">
        <f>F13+G11</f>
        <v/>
      </c>
      <c r="H13" s="25">
        <f>G13+H11</f>
        <v/>
      </c>
    </row>
    <row r="14">
      <c r="A14" s="21" t="inlineStr">
        <is>
          <t>مساعد الاسترداد</t>
        </is>
      </c>
      <c r="B14" s="26">
        <f>""</f>
        <v/>
      </c>
      <c r="C14" s="27">
        <f>IF(AND(B12&lt;0,C12&gt;=0),0+(-B12)/C10,"")</f>
        <v/>
      </c>
      <c r="D14" s="27">
        <f>IF(AND(C12&lt;0,D12&gt;=0),1+(-C12)/D10,"")</f>
        <v/>
      </c>
      <c r="E14" s="27">
        <f>IF(AND(D12&lt;0,E12&gt;=0),2+(-D12)/E10,"")</f>
        <v/>
      </c>
      <c r="F14" s="27">
        <f>IF(AND(E12&lt;0,F12&gt;=0),3+(-E12)/F10,"")</f>
        <v/>
      </c>
      <c r="G14" s="27">
        <f>IF(AND(F12&lt;0,G12&gt;=0),4+(-F12)/G10,"")</f>
        <v/>
      </c>
      <c r="H14" s="27">
        <f>IF(AND(G12&lt;0,H12&gt;=0),5+(-G12)/H10,"")</f>
        <v/>
      </c>
    </row>
    <row r="15">
      <c r="A15" s="21" t="inlineStr">
        <is>
          <t>مساعد الاسترداد المخصوم</t>
        </is>
      </c>
      <c r="B15" s="26">
        <f>""</f>
        <v/>
      </c>
      <c r="C15" s="27">
        <f>IF(AND(B13&lt;0,C13&gt;=0),0+(-B13)/C11,"")</f>
        <v/>
      </c>
      <c r="D15" s="27">
        <f>IF(AND(C13&lt;0,D13&gt;=0),1+(-C13)/D11,"")</f>
        <v/>
      </c>
      <c r="E15" s="27">
        <f>IF(AND(D13&lt;0,E13&gt;=0),2+(-D13)/E11,"")</f>
        <v/>
      </c>
      <c r="F15" s="27">
        <f>IF(AND(E13&lt;0,F13&gt;=0),3+(-E13)/F11,"")</f>
        <v/>
      </c>
      <c r="G15" s="27">
        <f>IF(AND(F13&lt;0,G13&gt;=0),4+(-F13)/G11,"")</f>
        <v/>
      </c>
      <c r="H15" s="27">
        <f>IF(AND(G13&lt;0,H13&gt;=0),5+(-G13)/H11,"")</f>
        <v/>
      </c>
    </row>
    <row r="17">
      <c r="A17" s="23" t="inlineStr">
        <is>
          <t>المشروع (ب)</t>
        </is>
      </c>
    </row>
    <row r="18">
      <c r="A18" s="18" t="inlineStr">
        <is>
          <t>صافي التدفق النقدي</t>
        </is>
      </c>
      <c r="B18" s="24" t="n">
        <v>-120000</v>
      </c>
      <c r="C18" s="24" t="n">
        <v>20000</v>
      </c>
      <c r="D18" s="24" t="n">
        <v>30000</v>
      </c>
      <c r="E18" s="24" t="n">
        <v>45000</v>
      </c>
      <c r="F18" s="24" t="n">
        <v>50000</v>
      </c>
      <c r="G18" s="24" t="n">
        <v>45000</v>
      </c>
      <c r="H18" s="24" t="n">
        <v>20000</v>
      </c>
    </row>
    <row r="19">
      <c r="A19" s="21" t="inlineStr">
        <is>
          <t>التدفق المخصوم</t>
        </is>
      </c>
      <c r="B19" s="25">
        <f>B18*B7</f>
        <v/>
      </c>
      <c r="C19" s="25">
        <f>C18*C7</f>
        <v/>
      </c>
      <c r="D19" s="25">
        <f>D18*D7</f>
        <v/>
      </c>
      <c r="E19" s="25">
        <f>E18*E7</f>
        <v/>
      </c>
      <c r="F19" s="25">
        <f>F18*F7</f>
        <v/>
      </c>
      <c r="G19" s="25">
        <f>G18*G7</f>
        <v/>
      </c>
      <c r="H19" s="25">
        <f>H18*H7</f>
        <v/>
      </c>
    </row>
    <row r="20">
      <c r="A20" s="21" t="inlineStr">
        <is>
          <t>التراكمي</t>
        </is>
      </c>
      <c r="B20" s="25">
        <f>B18</f>
        <v/>
      </c>
      <c r="C20" s="25">
        <f>B20+C18</f>
        <v/>
      </c>
      <c r="D20" s="25">
        <f>C20+D18</f>
        <v/>
      </c>
      <c r="E20" s="25">
        <f>D20+E18</f>
        <v/>
      </c>
      <c r="F20" s="25">
        <f>E20+F18</f>
        <v/>
      </c>
      <c r="G20" s="25">
        <f>F20+G18</f>
        <v/>
      </c>
      <c r="H20" s="25">
        <f>G20+H18</f>
        <v/>
      </c>
    </row>
    <row r="21">
      <c r="A21" s="21" t="inlineStr">
        <is>
          <t>التراكمي المخصوم</t>
        </is>
      </c>
      <c r="B21" s="25">
        <f>B19</f>
        <v/>
      </c>
      <c r="C21" s="25">
        <f>B21+C19</f>
        <v/>
      </c>
      <c r="D21" s="25">
        <f>C21+D19</f>
        <v/>
      </c>
      <c r="E21" s="25">
        <f>D21+E19</f>
        <v/>
      </c>
      <c r="F21" s="25">
        <f>E21+F19</f>
        <v/>
      </c>
      <c r="G21" s="25">
        <f>F21+G19</f>
        <v/>
      </c>
      <c r="H21" s="25">
        <f>G21+H19</f>
        <v/>
      </c>
    </row>
    <row r="22">
      <c r="A22" s="21" t="inlineStr">
        <is>
          <t>مساعد الاسترداد</t>
        </is>
      </c>
      <c r="B22" s="26">
        <f>""</f>
        <v/>
      </c>
      <c r="C22" s="27">
        <f>IF(AND(B20&lt;0,C20&gt;=0),0+(-B20)/C18,"")</f>
        <v/>
      </c>
      <c r="D22" s="27">
        <f>IF(AND(C20&lt;0,D20&gt;=0),1+(-C20)/D18,"")</f>
        <v/>
      </c>
      <c r="E22" s="27">
        <f>IF(AND(D20&lt;0,E20&gt;=0),2+(-D20)/E18,"")</f>
        <v/>
      </c>
      <c r="F22" s="27">
        <f>IF(AND(E20&lt;0,F20&gt;=0),3+(-E20)/F18,"")</f>
        <v/>
      </c>
      <c r="G22" s="27">
        <f>IF(AND(F20&lt;0,G20&gt;=0),4+(-F20)/G18,"")</f>
        <v/>
      </c>
      <c r="H22" s="27">
        <f>IF(AND(G20&lt;0,H20&gt;=0),5+(-G20)/H18,"")</f>
        <v/>
      </c>
    </row>
    <row r="23">
      <c r="A23" s="21" t="inlineStr">
        <is>
          <t>مساعد الاسترداد المخصوم</t>
        </is>
      </c>
      <c r="B23" s="26">
        <f>""</f>
        <v/>
      </c>
      <c r="C23" s="27">
        <f>IF(AND(B21&lt;0,C21&gt;=0),0+(-B21)/C19,"")</f>
        <v/>
      </c>
      <c r="D23" s="27">
        <f>IF(AND(C21&lt;0,D21&gt;=0),1+(-C21)/D19,"")</f>
        <v/>
      </c>
      <c r="E23" s="27">
        <f>IF(AND(D21&lt;0,E21&gt;=0),2+(-D21)/E19,"")</f>
        <v/>
      </c>
      <c r="F23" s="27">
        <f>IF(AND(E21&lt;0,F21&gt;=0),3+(-E21)/F19,"")</f>
        <v/>
      </c>
      <c r="G23" s="27">
        <f>IF(AND(F21&lt;0,G21&gt;=0),4+(-F21)/G19,"")</f>
        <v/>
      </c>
      <c r="H23" s="27">
        <f>IF(AND(G21&lt;0,H21&gt;=0),5+(-G21)/H19,"")</f>
        <v/>
      </c>
    </row>
    <row r="25" ht="30" customHeight="1">
      <c r="A25" s="20" t="inlineStr">
        <is>
          <t>المعيار</t>
        </is>
      </c>
      <c r="B25" s="20" t="inlineStr">
        <is>
          <t>المشروع (أ)</t>
        </is>
      </c>
      <c r="C25" s="20" t="inlineStr">
        <is>
          <t>المشروع (ب)</t>
        </is>
      </c>
      <c r="D25" s="20" t="inlineStr">
        <is>
          <t>الأفضل</t>
        </is>
      </c>
    </row>
    <row r="26">
      <c r="A26" s="18" t="inlineStr">
        <is>
          <t>صافي القيمة الحالية (NPV)</t>
        </is>
      </c>
      <c r="B26" s="28">
        <f>NPV($B$4,C10:H10)+B10</f>
        <v/>
      </c>
      <c r="C26" s="28">
        <f>NPV($B$4,C18:H18)+B18</f>
        <v/>
      </c>
      <c r="D26" s="29">
        <f>IF(COUNT(B26:C26)&lt;2,"",IF(B26&gt;=C26,"أ","ب"))</f>
        <v/>
      </c>
    </row>
    <row r="27">
      <c r="A27" s="18" t="inlineStr">
        <is>
          <t>معدل العائد الداخلي (IRR)</t>
        </is>
      </c>
      <c r="B27" s="30">
        <f>IFERROR(IRR(B10:H10),"")</f>
        <v/>
      </c>
      <c r="C27" s="30">
        <f>IFERROR(IRR(B18:H18),"")</f>
        <v/>
      </c>
      <c r="D27" s="29">
        <f>IF(COUNT(B27:C27)&lt;2,"",IF(B27&gt;=C27,"أ","ب"))</f>
        <v/>
      </c>
    </row>
    <row r="28">
      <c r="A28" s="18" t="inlineStr">
        <is>
          <t>معدل العائد الداخلي المعدل (MIRR)</t>
        </is>
      </c>
      <c r="B28" s="30">
        <f>IFERROR(MIRR(B10:H10,$B$4,$B$4),"")</f>
        <v/>
      </c>
      <c r="C28" s="30">
        <f>IFERROR(MIRR(B18:H18,$B$4,$B$4),"")</f>
        <v/>
      </c>
      <c r="D28" s="29">
        <f>IF(COUNT(B28:C28)&lt;2,"",IF(B28&gt;=C28,"أ","ب"))</f>
        <v/>
      </c>
    </row>
    <row r="29">
      <c r="A29" s="18" t="inlineStr">
        <is>
          <t>مؤشر الربحية (PI)</t>
        </is>
      </c>
      <c r="B29" s="31">
        <f>IF(B10=0,"",SUM(C11:H11)/-B10)</f>
        <v/>
      </c>
      <c r="C29" s="31">
        <f>IF(B18=0,"",SUM(C19:H19)/-B18)</f>
        <v/>
      </c>
      <c r="D29" s="29">
        <f>IF(COUNT(B29:C29)&lt;2,"",IF(B29&gt;=C29,"أ","ب"))</f>
        <v/>
      </c>
    </row>
    <row r="30">
      <c r="A30" s="18" t="inlineStr">
        <is>
          <t>فترة الاسترداد (سنوات)</t>
        </is>
      </c>
      <c r="B30" s="31">
        <f>IF(COUNT(C14:H14)=0,"لا يسترد",SUM(C14:H14))</f>
        <v/>
      </c>
      <c r="C30" s="31">
        <f>IF(COUNT(C22:H22)=0,"لا يسترد",SUM(C22:H22))</f>
        <v/>
      </c>
      <c r="D30" s="29">
        <f>IF(COUNT(B30:C30)&lt;2,"",IF(B30&lt;=C30,"أ","ب"))</f>
        <v/>
      </c>
    </row>
    <row r="31">
      <c r="A31" s="18" t="inlineStr">
        <is>
          <t>فترة الاسترداد المخصومة (سنوات)</t>
        </is>
      </c>
      <c r="B31" s="31">
        <f>IF(COUNT(C15:H15)=0,"لا يسترد",SUM(C15:H15))</f>
        <v/>
      </c>
      <c r="C31" s="31">
        <f>IF(COUNT(C23:H23)=0,"لا يسترد",SUM(C23:H23))</f>
        <v/>
      </c>
      <c r="D31" s="29">
        <f>IF(COUNT(B31:C31)&lt;2,"",IF(B31&lt;=C31,"أ","ب"))</f>
        <v/>
      </c>
    </row>
    <row r="33">
      <c r="A33" s="18" t="inlineStr">
        <is>
          <t>التوصية (بمعيار صافي القيمة الحالية)</t>
        </is>
      </c>
      <c r="B33" s="29">
        <f>IF(AND(B26&lt;=0,C26&lt;=0),"لا يُقبل أي من المشروعين عند هذا المعدل",IF(B26&gt;=C26,"المشروع (أ) يضيف قيمة أكبر","المشروع (ب) يضيف قيمة أكبر"))</f>
        <v/>
      </c>
    </row>
  </sheetData>
  <sheetProtection selectLockedCells="0" selectUnlockedCells="0" sheet="1" objects="0" insertRows="1" insertHyperlinks="1" autoFilter="0" scenarios="0" formatColumns="0" deleteColumns="1" insertColumns="1" pivotTables="1" deleteRows="1" formatCells="0" formatRows="0" sort="0"/>
  <mergeCells count="5">
    <mergeCell ref="A9:H9"/>
    <mergeCell ref="A2:H2"/>
    <mergeCell ref="B33:H33"/>
    <mergeCell ref="A1:H1"/>
    <mergeCell ref="A17:H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2026-10-27T20:38:13Z</dcterms:created>
  <dcterms:modified xsi:type="dcterms:W3CDTF">2026-10-27T20:38:13Z</dcterms:modified>
</cp:coreProperties>
</file>