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توقع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yyyy-mm-dd"/>
    <numFmt numFmtId="167" formatCode="mmm 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7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7" fontId="15" fillId="2" borderId="2" applyAlignment="1" pivotButton="0" quotePrefix="0" xfId="0">
      <alignment horizontal="center" vertical="center" wrapText="1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4" fontId="14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5" fillId="2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  <xf numFmtId="165" fontId="14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الدخل التقديرية الشهرية لـ 12 شهرًا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توقع شهري للإيرادات والتكاليف والمصروفات وصافي الربح لسنة كاملة، مع نمو شهري ومعامل موسمية لكل شهر، وربح تراكمي يوضح متى تبدأ في تحقيق 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إيرادات الشهر الأول ونسبة النمو الشهري ونسبة تكلفة المبيعات ونسبة التسويق من الإيرادات، والمصروفات الثابتة الشهرية.</t>
        </is>
      </c>
    </row>
    <row r="8" ht="18" customHeight="1">
      <c r="A8" s="11" t="inlineStr">
        <is>
          <t>•</t>
        </is>
      </c>
      <c r="B8" s="12" t="inlineStr">
        <is>
          <t>صف «معامل الموسمية» يبدأ بـ 1 لكل شهر؛ اكتب 1.3 لشهر موسم (يزيد 30%) أو 0.8 لشهر ضعيف.</t>
        </is>
      </c>
    </row>
    <row r="9" ht="18" customHeight="1">
      <c r="A9" s="11" t="inlineStr">
        <is>
          <t>•</t>
        </is>
      </c>
      <c r="B9" s="12" t="inlineStr">
        <is>
          <t>الضريبة تُحسب سنويًا على إجمالي الربح في عمود الإجمالي.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هذا توقع للربح لا للنقدية؛ للنقدية استخدم قالب الموازنة النقدية الشهرية. قارن كل شهر بالفعلي وعدّل الافتراضات.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"/>
  <sheetViews>
    <sheetView showGridLines="0" rightToLeft="1"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 ht="30" customHeight="1">
      <c r="A1" s="15" t="inlineStr">
        <is>
          <t>قائمة الدخل التقديرية الشهرية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إيرادات الشهر الأول</t>
        </is>
      </c>
      <c r="B4" s="19" t="n">
        <v>200000</v>
      </c>
      <c r="D4" s="20" t="inlineStr">
        <is>
          <t>أول شهر</t>
        </is>
      </c>
      <c r="E4" s="21" t="n"/>
      <c r="F4" s="22" t="n">
        <v>46388</v>
      </c>
    </row>
    <row r="5">
      <c r="A5" s="18" t="inlineStr">
        <is>
          <t>النمو الشهري</t>
        </is>
      </c>
      <c r="B5" s="23" t="n">
        <v>0.02</v>
      </c>
    </row>
    <row r="6">
      <c r="A6" s="18" t="inlineStr">
        <is>
          <t>تكلفة المبيعات من الإيرادات</t>
        </is>
      </c>
      <c r="B6" s="23" t="n">
        <v>0.55</v>
      </c>
    </row>
    <row r="7">
      <c r="A7" s="18" t="inlineStr">
        <is>
          <t>التسويق من الإيرادات</t>
        </is>
      </c>
      <c r="B7" s="23" t="n">
        <v>0.05</v>
      </c>
    </row>
    <row r="8">
      <c r="A8" s="18" t="inlineStr">
        <is>
          <t>الرواتب الشهرية</t>
        </is>
      </c>
      <c r="B8" s="19" t="n">
        <v>30000</v>
      </c>
    </row>
    <row r="9">
      <c r="A9" s="18" t="inlineStr">
        <is>
          <t>الإيجار الشهري</t>
        </is>
      </c>
      <c r="B9" s="19" t="n">
        <v>10000</v>
      </c>
    </row>
    <row r="10">
      <c r="A10" s="18" t="inlineStr">
        <is>
          <t>مصروفات أخرى شهرية</t>
        </is>
      </c>
      <c r="B10" s="19" t="n">
        <v>8000</v>
      </c>
    </row>
    <row r="11">
      <c r="A11" s="18" t="inlineStr">
        <is>
          <t>الإهلاك الشهري</t>
        </is>
      </c>
      <c r="B11" s="19" t="n">
        <v>5000</v>
      </c>
    </row>
    <row r="12">
      <c r="A12" s="18" t="inlineStr">
        <is>
          <t>نسبة ضريبة الدخل</t>
        </is>
      </c>
      <c r="B12" s="23" t="n">
        <v>0.225</v>
      </c>
    </row>
    <row r="14" ht="30" customHeight="1">
      <c r="A14" s="24" t="inlineStr">
        <is>
          <t>البند</t>
        </is>
      </c>
      <c r="B14" s="25">
        <f>F4</f>
        <v/>
      </c>
      <c r="C14" s="25">
        <f>EDATE(F4,1)</f>
        <v/>
      </c>
      <c r="D14" s="25">
        <f>EDATE(F4,2)</f>
        <v/>
      </c>
      <c r="E14" s="25">
        <f>EDATE(F4,3)</f>
        <v/>
      </c>
      <c r="F14" s="25">
        <f>EDATE(F4,4)</f>
        <v/>
      </c>
      <c r="G14" s="25">
        <f>EDATE(F4,5)</f>
        <v/>
      </c>
      <c r="H14" s="25">
        <f>EDATE(F4,6)</f>
        <v/>
      </c>
      <c r="I14" s="25">
        <f>EDATE(F4,7)</f>
        <v/>
      </c>
      <c r="J14" s="25">
        <f>EDATE(F4,8)</f>
        <v/>
      </c>
      <c r="K14" s="25">
        <f>EDATE(F4,9)</f>
        <v/>
      </c>
      <c r="L14" s="25">
        <f>EDATE(F4,10)</f>
        <v/>
      </c>
      <c r="M14" s="25">
        <f>EDATE(F4,11)</f>
        <v/>
      </c>
      <c r="N14" s="24" t="inlineStr">
        <is>
          <t>الإجمالي</t>
        </is>
      </c>
    </row>
    <row r="15">
      <c r="A15" s="18" t="inlineStr">
        <is>
          <t>معامل الموسمية</t>
        </is>
      </c>
      <c r="B15" s="26" t="n">
        <v>0.9</v>
      </c>
      <c r="C15" s="26" t="n">
        <v>0.9</v>
      </c>
      <c r="D15" s="26" t="n">
        <v>1</v>
      </c>
      <c r="E15" s="26" t="n">
        <v>1.1</v>
      </c>
      <c r="F15" s="26" t="n">
        <v>1</v>
      </c>
      <c r="G15" s="26" t="n">
        <v>1</v>
      </c>
      <c r="H15" s="26" t="n">
        <v>0.8</v>
      </c>
      <c r="I15" s="26" t="n">
        <v>0.8</v>
      </c>
      <c r="J15" s="26" t="n">
        <v>1</v>
      </c>
      <c r="K15" s="26" t="n">
        <v>1.1</v>
      </c>
      <c r="L15" s="26" t="n">
        <v>1.2</v>
      </c>
      <c r="M15" s="26" t="n">
        <v>1.4</v>
      </c>
    </row>
    <row r="16">
      <c r="A16" s="18" t="inlineStr">
        <is>
          <t>الإيرادات</t>
        </is>
      </c>
      <c r="B16" s="27">
        <f>$B$4*(1+$B$5)^0*B15</f>
        <v/>
      </c>
      <c r="C16" s="27">
        <f>$B$4*(1+$B$5)^1*C15</f>
        <v/>
      </c>
      <c r="D16" s="27">
        <f>$B$4*(1+$B$5)^2*D15</f>
        <v/>
      </c>
      <c r="E16" s="27">
        <f>$B$4*(1+$B$5)^3*E15</f>
        <v/>
      </c>
      <c r="F16" s="27">
        <f>$B$4*(1+$B$5)^4*F15</f>
        <v/>
      </c>
      <c r="G16" s="27">
        <f>$B$4*(1+$B$5)^5*G15</f>
        <v/>
      </c>
      <c r="H16" s="27">
        <f>$B$4*(1+$B$5)^6*H15</f>
        <v/>
      </c>
      <c r="I16" s="27">
        <f>$B$4*(1+$B$5)^7*I15</f>
        <v/>
      </c>
      <c r="J16" s="27">
        <f>$B$4*(1+$B$5)^8*J15</f>
        <v/>
      </c>
      <c r="K16" s="27">
        <f>$B$4*(1+$B$5)^9*K15</f>
        <v/>
      </c>
      <c r="L16" s="27">
        <f>$B$4*(1+$B$5)^10*L15</f>
        <v/>
      </c>
      <c r="M16" s="27">
        <f>$B$4*(1+$B$5)^11*M15</f>
        <v/>
      </c>
      <c r="N16" s="27">
        <f>SUM(B16:M16)</f>
        <v/>
      </c>
    </row>
    <row r="17">
      <c r="A17" s="18" t="inlineStr">
        <is>
          <t>تكلفة المبيعات</t>
        </is>
      </c>
      <c r="B17" s="27">
        <f>B16*$B$6</f>
        <v/>
      </c>
      <c r="C17" s="27">
        <f>C16*$B$6</f>
        <v/>
      </c>
      <c r="D17" s="27">
        <f>D16*$B$6</f>
        <v/>
      </c>
      <c r="E17" s="27">
        <f>E16*$B$6</f>
        <v/>
      </c>
      <c r="F17" s="27">
        <f>F16*$B$6</f>
        <v/>
      </c>
      <c r="G17" s="27">
        <f>G16*$B$6</f>
        <v/>
      </c>
      <c r="H17" s="27">
        <f>H16*$B$6</f>
        <v/>
      </c>
      <c r="I17" s="27">
        <f>I16*$B$6</f>
        <v/>
      </c>
      <c r="J17" s="27">
        <f>J16*$B$6</f>
        <v/>
      </c>
      <c r="K17" s="27">
        <f>K16*$B$6</f>
        <v/>
      </c>
      <c r="L17" s="27">
        <f>L16*$B$6</f>
        <v/>
      </c>
      <c r="M17" s="27">
        <f>M16*$B$6</f>
        <v/>
      </c>
      <c r="N17" s="27">
        <f>SUM(B17:M17)</f>
        <v/>
      </c>
    </row>
    <row r="18">
      <c r="A18" s="20" t="inlineStr">
        <is>
          <t>مجمل الربح</t>
        </is>
      </c>
      <c r="B18" s="28">
        <f>B16-B17</f>
        <v/>
      </c>
      <c r="C18" s="28">
        <f>C16-C17</f>
        <v/>
      </c>
      <c r="D18" s="28">
        <f>D16-D17</f>
        <v/>
      </c>
      <c r="E18" s="28">
        <f>E16-E17</f>
        <v/>
      </c>
      <c r="F18" s="28">
        <f>F16-F17</f>
        <v/>
      </c>
      <c r="G18" s="28">
        <f>G16-G17</f>
        <v/>
      </c>
      <c r="H18" s="28">
        <f>H16-H17</f>
        <v/>
      </c>
      <c r="I18" s="28">
        <f>I16-I17</f>
        <v/>
      </c>
      <c r="J18" s="28">
        <f>J16-J17</f>
        <v/>
      </c>
      <c r="K18" s="28">
        <f>K16-K17</f>
        <v/>
      </c>
      <c r="L18" s="28">
        <f>L16-L17</f>
        <v/>
      </c>
      <c r="M18" s="28">
        <f>M16-M17</f>
        <v/>
      </c>
      <c r="N18" s="28">
        <f>SUM(B18:M18)</f>
        <v/>
      </c>
    </row>
    <row r="19">
      <c r="A19" s="18" t="inlineStr">
        <is>
          <t>التسويق</t>
        </is>
      </c>
      <c r="B19" s="27">
        <f>B16*$B$7</f>
        <v/>
      </c>
      <c r="C19" s="27">
        <f>C16*$B$7</f>
        <v/>
      </c>
      <c r="D19" s="27">
        <f>D16*$B$7</f>
        <v/>
      </c>
      <c r="E19" s="27">
        <f>E16*$B$7</f>
        <v/>
      </c>
      <c r="F19" s="27">
        <f>F16*$B$7</f>
        <v/>
      </c>
      <c r="G19" s="27">
        <f>G16*$B$7</f>
        <v/>
      </c>
      <c r="H19" s="27">
        <f>H16*$B$7</f>
        <v/>
      </c>
      <c r="I19" s="27">
        <f>I16*$B$7</f>
        <v/>
      </c>
      <c r="J19" s="27">
        <f>J16*$B$7</f>
        <v/>
      </c>
      <c r="K19" s="27">
        <f>K16*$B$7</f>
        <v/>
      </c>
      <c r="L19" s="27">
        <f>L16*$B$7</f>
        <v/>
      </c>
      <c r="M19" s="27">
        <f>M16*$B$7</f>
        <v/>
      </c>
      <c r="N19" s="27">
        <f>SUM(B19:M19)</f>
        <v/>
      </c>
    </row>
    <row r="20">
      <c r="A20" s="18" t="inlineStr">
        <is>
          <t>الرواتب</t>
        </is>
      </c>
      <c r="B20" s="27">
        <f>$B$8</f>
        <v/>
      </c>
      <c r="C20" s="27">
        <f>$B$8</f>
        <v/>
      </c>
      <c r="D20" s="27">
        <f>$B$8</f>
        <v/>
      </c>
      <c r="E20" s="27">
        <f>$B$8</f>
        <v/>
      </c>
      <c r="F20" s="27">
        <f>$B$8</f>
        <v/>
      </c>
      <c r="G20" s="27">
        <f>$B$8</f>
        <v/>
      </c>
      <c r="H20" s="27">
        <f>$B$8</f>
        <v/>
      </c>
      <c r="I20" s="27">
        <f>$B$8</f>
        <v/>
      </c>
      <c r="J20" s="27">
        <f>$B$8</f>
        <v/>
      </c>
      <c r="K20" s="27">
        <f>$B$8</f>
        <v/>
      </c>
      <c r="L20" s="27">
        <f>$B$8</f>
        <v/>
      </c>
      <c r="M20" s="27">
        <f>$B$8</f>
        <v/>
      </c>
      <c r="N20" s="27">
        <f>SUM(B20:M20)</f>
        <v/>
      </c>
    </row>
    <row r="21">
      <c r="A21" s="18" t="inlineStr">
        <is>
          <t>الإيجار</t>
        </is>
      </c>
      <c r="B21" s="27">
        <f>$B$9</f>
        <v/>
      </c>
      <c r="C21" s="27">
        <f>$B$9</f>
        <v/>
      </c>
      <c r="D21" s="27">
        <f>$B$9</f>
        <v/>
      </c>
      <c r="E21" s="27">
        <f>$B$9</f>
        <v/>
      </c>
      <c r="F21" s="27">
        <f>$B$9</f>
        <v/>
      </c>
      <c r="G21" s="27">
        <f>$B$9</f>
        <v/>
      </c>
      <c r="H21" s="27">
        <f>$B$9</f>
        <v/>
      </c>
      <c r="I21" s="27">
        <f>$B$9</f>
        <v/>
      </c>
      <c r="J21" s="27">
        <f>$B$9</f>
        <v/>
      </c>
      <c r="K21" s="27">
        <f>$B$9</f>
        <v/>
      </c>
      <c r="L21" s="27">
        <f>$B$9</f>
        <v/>
      </c>
      <c r="M21" s="27">
        <f>$B$9</f>
        <v/>
      </c>
      <c r="N21" s="27">
        <f>SUM(B21:M21)</f>
        <v/>
      </c>
    </row>
    <row r="22">
      <c r="A22" s="18" t="inlineStr">
        <is>
          <t>مصروفات أخرى</t>
        </is>
      </c>
      <c r="B22" s="27">
        <f>$B$10</f>
        <v/>
      </c>
      <c r="C22" s="27">
        <f>$B$10</f>
        <v/>
      </c>
      <c r="D22" s="27">
        <f>$B$10</f>
        <v/>
      </c>
      <c r="E22" s="27">
        <f>$B$10</f>
        <v/>
      </c>
      <c r="F22" s="27">
        <f>$B$10</f>
        <v/>
      </c>
      <c r="G22" s="27">
        <f>$B$10</f>
        <v/>
      </c>
      <c r="H22" s="27">
        <f>$B$10</f>
        <v/>
      </c>
      <c r="I22" s="27">
        <f>$B$10</f>
        <v/>
      </c>
      <c r="J22" s="27">
        <f>$B$10</f>
        <v/>
      </c>
      <c r="K22" s="27">
        <f>$B$10</f>
        <v/>
      </c>
      <c r="L22" s="27">
        <f>$B$10</f>
        <v/>
      </c>
      <c r="M22" s="27">
        <f>$B$10</f>
        <v/>
      </c>
      <c r="N22" s="27">
        <f>SUM(B22:M22)</f>
        <v/>
      </c>
    </row>
    <row r="23">
      <c r="A23" s="18" t="inlineStr">
        <is>
          <t>الإهلاك</t>
        </is>
      </c>
      <c r="B23" s="27">
        <f>$B$11</f>
        <v/>
      </c>
      <c r="C23" s="27">
        <f>$B$11</f>
        <v/>
      </c>
      <c r="D23" s="27">
        <f>$B$11</f>
        <v/>
      </c>
      <c r="E23" s="27">
        <f>$B$11</f>
        <v/>
      </c>
      <c r="F23" s="27">
        <f>$B$11</f>
        <v/>
      </c>
      <c r="G23" s="27">
        <f>$B$11</f>
        <v/>
      </c>
      <c r="H23" s="27">
        <f>$B$11</f>
        <v/>
      </c>
      <c r="I23" s="27">
        <f>$B$11</f>
        <v/>
      </c>
      <c r="J23" s="27">
        <f>$B$11</f>
        <v/>
      </c>
      <c r="K23" s="27">
        <f>$B$11</f>
        <v/>
      </c>
      <c r="L23" s="27">
        <f>$B$11</f>
        <v/>
      </c>
      <c r="M23" s="27">
        <f>$B$11</f>
        <v/>
      </c>
      <c r="N23" s="27">
        <f>SUM(B23:M23)</f>
        <v/>
      </c>
    </row>
    <row r="24">
      <c r="A24" s="29" t="inlineStr">
        <is>
          <t>الربح قبل الضريبة</t>
        </is>
      </c>
      <c r="B24" s="30">
        <f>B18-SUM(B19:B23)</f>
        <v/>
      </c>
      <c r="C24" s="30">
        <f>C18-SUM(C19:C23)</f>
        <v/>
      </c>
      <c r="D24" s="30">
        <f>D18-SUM(D19:D23)</f>
        <v/>
      </c>
      <c r="E24" s="30">
        <f>E18-SUM(E19:E23)</f>
        <v/>
      </c>
      <c r="F24" s="30">
        <f>F18-SUM(F19:F23)</f>
        <v/>
      </c>
      <c r="G24" s="30">
        <f>G18-SUM(G19:G23)</f>
        <v/>
      </c>
      <c r="H24" s="30">
        <f>H18-SUM(H19:H23)</f>
        <v/>
      </c>
      <c r="I24" s="30">
        <f>I18-SUM(I19:I23)</f>
        <v/>
      </c>
      <c r="J24" s="30">
        <f>J18-SUM(J19:J23)</f>
        <v/>
      </c>
      <c r="K24" s="30">
        <f>K18-SUM(K19:K23)</f>
        <v/>
      </c>
      <c r="L24" s="30">
        <f>L18-SUM(L19:L23)</f>
        <v/>
      </c>
      <c r="M24" s="30">
        <f>M18-SUM(M19:M23)</f>
        <v/>
      </c>
      <c r="N24" s="30">
        <f>SUM(B24:M24)</f>
        <v/>
      </c>
    </row>
    <row r="25">
      <c r="A25" s="18" t="inlineStr">
        <is>
          <t>الربح التراكمي</t>
        </is>
      </c>
      <c r="B25" s="27">
        <f>B24</f>
        <v/>
      </c>
      <c r="C25" s="27">
        <f>B25+C24</f>
        <v/>
      </c>
      <c r="D25" s="27">
        <f>C25+D24</f>
        <v/>
      </c>
      <c r="E25" s="27">
        <f>D25+E24</f>
        <v/>
      </c>
      <c r="F25" s="27">
        <f>E25+F24</f>
        <v/>
      </c>
      <c r="G25" s="27">
        <f>F25+G24</f>
        <v/>
      </c>
      <c r="H25" s="27">
        <f>G25+H24</f>
        <v/>
      </c>
      <c r="I25" s="27">
        <f>H25+I24</f>
        <v/>
      </c>
      <c r="J25" s="27">
        <f>I25+J24</f>
        <v/>
      </c>
      <c r="K25" s="27">
        <f>J25+K24</f>
        <v/>
      </c>
      <c r="L25" s="27">
        <f>K25+L24</f>
        <v/>
      </c>
      <c r="M25" s="27">
        <f>L25+M24</f>
        <v/>
      </c>
    </row>
    <row r="27">
      <c r="A27" s="20" t="inlineStr">
        <is>
          <t>ضريبة الدخل السنوية</t>
        </is>
      </c>
      <c r="B27" s="28">
        <f>MAX(0,N24)*B12</f>
        <v/>
      </c>
    </row>
    <row r="28">
      <c r="A28" s="31" t="inlineStr">
        <is>
          <t>صافي الربح السنوي</t>
        </is>
      </c>
      <c r="B28" s="32">
        <f>N24-B27</f>
        <v/>
      </c>
    </row>
    <row r="29">
      <c r="A29" s="20" t="inlineStr">
        <is>
          <t>هامش صافي الربح</t>
        </is>
      </c>
      <c r="B29" s="33">
        <f>IF(N16=0,"",B28/N16)</f>
        <v/>
      </c>
    </row>
    <row r="30">
      <c r="A30" s="20" t="inlineStr">
        <is>
          <t>شهور خاسرة</t>
        </is>
      </c>
      <c r="B30" s="34">
        <f>COUNTIF(B24:M24,"&lt;0")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D4:E4"/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