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كشف الساعات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#,##0.00;[Red]-#,##0.00"/>
    <numFmt numFmtId="167" formatCode="0.0%"/>
    <numFmt numFmtId="168" formatCode="hh:mm"/>
    <numFmt numFmtId="169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/>
      <right/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6" pivotButton="0" quotePrefix="0" xfId="0"/>
    <xf numFmtId="166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65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8" fontId="10" fillId="4" borderId="2" applyAlignment="1" applyProtection="1" pivotButton="0" quotePrefix="0" xfId="0">
      <alignment horizontal="center" vertical="center"/>
      <protection locked="0" hidden="0"/>
    </xf>
    <xf numFmtId="169" fontId="10" fillId="4" borderId="2" applyAlignment="1" applyProtection="1" pivotButton="0" quotePrefix="0" xfId="0">
      <alignment horizontal="center" vertical="center"/>
      <protection locked="0" hidden="0"/>
    </xf>
    <xf numFmtId="2" fontId="10" fillId="0" borderId="2" applyAlignment="1" pivotButton="0" quotePrefix="0" xfId="0">
      <alignment horizontal="center" vertical="center"/>
    </xf>
    <xf numFmtId="0" fontId="16" fillId="5" borderId="7" applyAlignment="1" pivotButton="0" quotePrefix="0" xfId="0">
      <alignment horizontal="right" vertical="center" wrapText="1"/>
    </xf>
    <xf numFmtId="0" fontId="16" fillId="5" borderId="7" pivotButton="0" quotePrefix="0" xfId="0"/>
    <xf numFmtId="2" fontId="16" fillId="5" borderId="7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6" fontId="10" fillId="0" borderId="2" applyAlignment="1" pivotButton="0" quotePrefix="0" xfId="0">
      <alignment horizontal="center" vertical="center"/>
    </xf>
    <xf numFmtId="166" fontId="15" fillId="3" borderId="2" applyAlignment="1" pivotButton="0" quotePrefix="0" xfId="0">
      <alignment horizontal="center" vertical="center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كشف ساعات العمل والإضافي لأسبوعين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بطاقة ساعات عمل لموظف واحد لمدة أسبوعين: وقت الحضور والانصراف والاستراحة لكل يوم، فيحسب ساعات العمل الفعلية والساعات العادية والإضافية، وقيمة الأجر الإضافي بمعدل عادي ومعدل أيام الراحة والعطلات.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بيانات الموظف وأجر الساعة وعدد ساعات اليوم العادي (8 افتراضيًا) ونسب الأجر الإضافي.</t>
        </is>
      </c>
    </row>
    <row r="8" ht="50" customHeight="1">
      <c r="A8" s="11" t="inlineStr">
        <is>
          <t>•</t>
        </is>
      </c>
      <c r="B8" s="12" t="inlineStr">
        <is>
          <t>اكتب وقت الحضور والانصراف بصيغة الساعة (مثل 08:30 و 17:15) ودقائق الاستراحة. لأيام الراحة الأسبوعية والعطلات الرسمية اختر «راحة/عطلة» في عمود نوع اليوم، فتُحسب كل ساعاتها إضافيًا بالمعدل الأعلى.</t>
        </is>
      </c>
    </row>
    <row r="9" ht="18" customHeight="1">
      <c r="A9" s="11" t="inlineStr">
        <is>
          <t>•</t>
        </is>
      </c>
      <c r="B9" s="12" t="inlineStr">
        <is>
          <t>إذا انصرف الموظف بعد منتصف الليل يحسب القالب الساعات صحيحة تلقائيًا.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نسب الإضافي في المثال (35% و100%) مأخوذة من الشائع في قانون العمل المصري للعمل النهاري ويوم الراحة؛ عدّلها حسب قانون بلدك ولائحة شركتك.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2"/>
  <sheetViews>
    <sheetView showGridLines="0" rightToLeft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3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30" customHeight="1">
      <c r="A1" s="15" t="inlineStr">
        <is>
          <t>كشف ساعات العمل والإضافي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الأوقات بصيغة 08:30. الخلايا الصفراء للإدخال.</t>
        </is>
      </c>
    </row>
    <row r="4">
      <c r="A4" s="18" t="inlineStr">
        <is>
          <t>اسم الموظف</t>
        </is>
      </c>
      <c r="B4" s="19" t="n"/>
      <c r="C4" s="20" t="inlineStr">
        <is>
          <t>ياسر عبد الله</t>
        </is>
      </c>
      <c r="E4" s="18" t="inlineStr">
        <is>
          <t>ساعات اليوم العادي</t>
        </is>
      </c>
      <c r="F4" s="21" t="n"/>
      <c r="G4" s="19" t="n"/>
      <c r="H4" s="22" t="n">
        <v>8</v>
      </c>
    </row>
    <row r="5">
      <c r="A5" s="18" t="inlineStr">
        <is>
          <t>أول يوم في الفترة</t>
        </is>
      </c>
      <c r="B5" s="19" t="n"/>
      <c r="C5" s="23" t="n">
        <v>46327</v>
      </c>
      <c r="E5" s="18" t="inlineStr">
        <is>
          <t>نسبة الإضافي العادي</t>
        </is>
      </c>
      <c r="F5" s="21" t="n"/>
      <c r="G5" s="19" t="n"/>
      <c r="H5" s="24" t="n">
        <v>0.35</v>
      </c>
    </row>
    <row r="6">
      <c r="A6" s="18" t="inlineStr">
        <is>
          <t>أجر الساعة</t>
        </is>
      </c>
      <c r="B6" s="19" t="n"/>
      <c r="C6" s="22" t="n">
        <v>50</v>
      </c>
      <c r="E6" s="18" t="inlineStr">
        <is>
          <t>نسبة إضافي الراحة والعطلات</t>
        </is>
      </c>
      <c r="F6" s="21" t="n"/>
      <c r="G6" s="19" t="n"/>
      <c r="H6" s="24" t="n">
        <v>1</v>
      </c>
    </row>
    <row r="8" ht="36" customHeight="1">
      <c r="A8" s="25" t="inlineStr">
        <is>
          <t>التاريخ</t>
        </is>
      </c>
      <c r="B8" s="25" t="inlineStr">
        <is>
          <t>اليوم</t>
        </is>
      </c>
      <c r="C8" s="25" t="inlineStr">
        <is>
          <t>نوع اليوم</t>
        </is>
      </c>
      <c r="D8" s="25" t="inlineStr">
        <is>
          <t>الحضور</t>
        </is>
      </c>
      <c r="E8" s="25" t="inlineStr">
        <is>
          <t>الانصراف</t>
        </is>
      </c>
      <c r="F8" s="25" t="inlineStr">
        <is>
          <t>استراحة (دقيقة)</t>
        </is>
      </c>
      <c r="G8" s="25" t="inlineStr">
        <is>
          <t>ساعات العمل</t>
        </is>
      </c>
      <c r="H8" s="25" t="inlineStr">
        <is>
          <t>ساعات عادية</t>
        </is>
      </c>
      <c r="I8" s="25" t="inlineStr">
        <is>
          <t>إضافي عادي</t>
        </is>
      </c>
      <c r="J8" s="25" t="inlineStr">
        <is>
          <t>إضافي راحة</t>
        </is>
      </c>
    </row>
    <row r="9">
      <c r="A9" s="26">
        <f>$C$5+0</f>
        <v/>
      </c>
      <c r="B9" s="27">
        <f>CHOOSE(WEEKDAY(A9),"أحد","اثنين","ثلاثاء","أربعاء","خميس","جمعة","سبت")</f>
        <v/>
      </c>
      <c r="C9" s="28" t="inlineStr">
        <is>
          <t>عادي</t>
        </is>
      </c>
      <c r="D9" s="29" t="n">
        <v>0.3541666666666667</v>
      </c>
      <c r="E9" s="29" t="n">
        <v>0.7083333333333334</v>
      </c>
      <c r="F9" s="30" t="n">
        <v>60</v>
      </c>
      <c r="G9" s="31">
        <f>IF(OR(D9="",E9=""),0,MAX(0,MOD(E9-D9,1)*24-N(F9)/60))</f>
        <v/>
      </c>
      <c r="H9" s="31">
        <f>IF(C9="راحة/عطلة",0,MIN(G9,$H$4))</f>
        <v/>
      </c>
      <c r="I9" s="31">
        <f>IF(C9="راحة/عطلة",0,MAX(0,G9-$H$4))</f>
        <v/>
      </c>
      <c r="J9" s="31">
        <f>IF(C9="راحة/عطلة",G9,0)</f>
        <v/>
      </c>
    </row>
    <row r="10">
      <c r="A10" s="26">
        <f>$C$5+1</f>
        <v/>
      </c>
      <c r="B10" s="27">
        <f>CHOOSE(WEEKDAY(A10),"أحد","اثنين","ثلاثاء","أربعاء","خميس","جمعة","سبت")</f>
        <v/>
      </c>
      <c r="C10" s="28" t="inlineStr">
        <is>
          <t>عادي</t>
        </is>
      </c>
      <c r="D10" s="29" t="n">
        <v>0.3541666666666667</v>
      </c>
      <c r="E10" s="29" t="n">
        <v>0.7916666666666666</v>
      </c>
      <c r="F10" s="30" t="n">
        <v>60</v>
      </c>
      <c r="G10" s="31">
        <f>IF(OR(D10="",E10=""),0,MAX(0,MOD(E10-D10,1)*24-N(F10)/60))</f>
        <v/>
      </c>
      <c r="H10" s="31">
        <f>IF(C10="راحة/عطلة",0,MIN(G10,$H$4))</f>
        <v/>
      </c>
      <c r="I10" s="31">
        <f>IF(C10="راحة/عطلة",0,MAX(0,G10-$H$4))</f>
        <v/>
      </c>
      <c r="J10" s="31">
        <f>IF(C10="راحة/عطلة",G10,0)</f>
        <v/>
      </c>
    </row>
    <row r="11">
      <c r="A11" s="26">
        <f>$C$5+2</f>
        <v/>
      </c>
      <c r="B11" s="27">
        <f>CHOOSE(WEEKDAY(A11),"أحد","اثنين","ثلاثاء","أربعاء","خميس","جمعة","سبت")</f>
        <v/>
      </c>
      <c r="C11" s="28" t="inlineStr">
        <is>
          <t>عادي</t>
        </is>
      </c>
      <c r="D11" s="29" t="n">
        <v>0.3541666666666667</v>
      </c>
      <c r="E11" s="29" t="n">
        <v>0.7291666666666666</v>
      </c>
      <c r="F11" s="30" t="n">
        <v>60</v>
      </c>
      <c r="G11" s="31">
        <f>IF(OR(D11="",E11=""),0,MAX(0,MOD(E11-D11,1)*24-N(F11)/60))</f>
        <v/>
      </c>
      <c r="H11" s="31">
        <f>IF(C11="راحة/عطلة",0,MIN(G11,$H$4))</f>
        <v/>
      </c>
      <c r="I11" s="31">
        <f>IF(C11="راحة/عطلة",0,MAX(0,G11-$H$4))</f>
        <v/>
      </c>
      <c r="J11" s="31">
        <f>IF(C11="راحة/عطلة",G11,0)</f>
        <v/>
      </c>
    </row>
    <row r="12">
      <c r="A12" s="26">
        <f>$C$5+3</f>
        <v/>
      </c>
      <c r="B12" s="27">
        <f>CHOOSE(WEEKDAY(A12),"أحد","اثنين","ثلاثاء","أربعاء","خميس","جمعة","سبت")</f>
        <v/>
      </c>
      <c r="C12" s="28" t="inlineStr">
        <is>
          <t>عادي</t>
        </is>
      </c>
      <c r="D12" s="29" t="n">
        <v>0.3645833333333333</v>
      </c>
      <c r="E12" s="29" t="n">
        <v>0.7083333333333334</v>
      </c>
      <c r="F12" s="30" t="n">
        <v>60</v>
      </c>
      <c r="G12" s="31">
        <f>IF(OR(D12="",E12=""),0,MAX(0,MOD(E12-D12,1)*24-N(F12)/60))</f>
        <v/>
      </c>
      <c r="H12" s="31">
        <f>IF(C12="راحة/عطلة",0,MIN(G12,$H$4))</f>
        <v/>
      </c>
      <c r="I12" s="31">
        <f>IF(C12="راحة/عطلة",0,MAX(0,G12-$H$4))</f>
        <v/>
      </c>
      <c r="J12" s="31">
        <f>IF(C12="راحة/عطلة",G12,0)</f>
        <v/>
      </c>
    </row>
    <row r="13">
      <c r="A13" s="26">
        <f>$C$5+4</f>
        <v/>
      </c>
      <c r="B13" s="27">
        <f>CHOOSE(WEEKDAY(A13),"أحد","اثنين","ثلاثاء","أربعاء","خميس","جمعة","سبت")</f>
        <v/>
      </c>
      <c r="C13" s="28" t="inlineStr">
        <is>
          <t>عادي</t>
        </is>
      </c>
      <c r="D13" s="29" t="n">
        <v>0.3541666666666667</v>
      </c>
      <c r="E13" s="29" t="n">
        <v>0.8541666666666666</v>
      </c>
      <c r="F13" s="30" t="n">
        <v>60</v>
      </c>
      <c r="G13" s="31">
        <f>IF(OR(D13="",E13=""),0,MAX(0,MOD(E13-D13,1)*24-N(F13)/60))</f>
        <v/>
      </c>
      <c r="H13" s="31">
        <f>IF(C13="راحة/عطلة",0,MIN(G13,$H$4))</f>
        <v/>
      </c>
      <c r="I13" s="31">
        <f>IF(C13="راحة/عطلة",0,MAX(0,G13-$H$4))</f>
        <v/>
      </c>
      <c r="J13" s="31">
        <f>IF(C13="راحة/عطلة",G13,0)</f>
        <v/>
      </c>
    </row>
    <row r="14">
      <c r="A14" s="26">
        <f>$C$5+5</f>
        <v/>
      </c>
      <c r="B14" s="27">
        <f>CHOOSE(WEEKDAY(A14),"أحد","اثنين","ثلاثاء","أربعاء","خميس","جمعة","سبت")</f>
        <v/>
      </c>
      <c r="C14" s="28" t="inlineStr">
        <is>
          <t>راحة/عطلة</t>
        </is>
      </c>
      <c r="D14" s="29" t="n"/>
      <c r="E14" s="29" t="n"/>
      <c r="F14" s="30" t="n"/>
      <c r="G14" s="31">
        <f>IF(OR(D14="",E14=""),0,MAX(0,MOD(E14-D14,1)*24-N(F14)/60))</f>
        <v/>
      </c>
      <c r="H14" s="31">
        <f>IF(C14="راحة/عطلة",0,MIN(G14,$H$4))</f>
        <v/>
      </c>
      <c r="I14" s="31">
        <f>IF(C14="راحة/عطلة",0,MAX(0,G14-$H$4))</f>
        <v/>
      </c>
      <c r="J14" s="31">
        <f>IF(C14="راحة/عطلة",G14,0)</f>
        <v/>
      </c>
    </row>
    <row r="15">
      <c r="A15" s="26">
        <f>$C$5+6</f>
        <v/>
      </c>
      <c r="B15" s="27">
        <f>CHOOSE(WEEKDAY(A15),"أحد","اثنين","ثلاثاء","أربعاء","خميس","جمعة","سبت")</f>
        <v/>
      </c>
      <c r="C15" s="28" t="inlineStr">
        <is>
          <t>راحة/عطلة</t>
        </is>
      </c>
      <c r="D15" s="29" t="n">
        <v>0.4166666666666667</v>
      </c>
      <c r="E15" s="29" t="n">
        <v>0.625</v>
      </c>
      <c r="F15" s="30" t="n">
        <v>30</v>
      </c>
      <c r="G15" s="31">
        <f>IF(OR(D15="",E15=""),0,MAX(0,MOD(E15-D15,1)*24-N(F15)/60))</f>
        <v/>
      </c>
      <c r="H15" s="31">
        <f>IF(C15="راحة/عطلة",0,MIN(G15,$H$4))</f>
        <v/>
      </c>
      <c r="I15" s="31">
        <f>IF(C15="راحة/عطلة",0,MAX(0,G15-$H$4))</f>
        <v/>
      </c>
      <c r="J15" s="31">
        <f>IF(C15="راحة/عطلة",G15,0)</f>
        <v/>
      </c>
    </row>
    <row r="16">
      <c r="A16" s="26">
        <f>$C$5+7</f>
        <v/>
      </c>
      <c r="B16" s="27">
        <f>CHOOSE(WEEKDAY(A16),"أحد","اثنين","ثلاثاء","أربعاء","خميس","جمعة","سبت")</f>
        <v/>
      </c>
      <c r="C16" s="28" t="inlineStr">
        <is>
          <t>عادي</t>
        </is>
      </c>
      <c r="D16" s="29" t="n">
        <v>0.3541666666666667</v>
      </c>
      <c r="E16" s="29" t="n">
        <v>0.7083333333333334</v>
      </c>
      <c r="F16" s="30" t="n">
        <v>60</v>
      </c>
      <c r="G16" s="31">
        <f>IF(OR(D16="",E16=""),0,MAX(0,MOD(E16-D16,1)*24-N(F16)/60))</f>
        <v/>
      </c>
      <c r="H16" s="31">
        <f>IF(C16="راحة/عطلة",0,MIN(G16,$H$4))</f>
        <v/>
      </c>
      <c r="I16" s="31">
        <f>IF(C16="راحة/عطلة",0,MAX(0,G16-$H$4))</f>
        <v/>
      </c>
      <c r="J16" s="31">
        <f>IF(C16="راحة/عطلة",G16,0)</f>
        <v/>
      </c>
    </row>
    <row r="17">
      <c r="A17" s="26">
        <f>$C$5+8</f>
        <v/>
      </c>
      <c r="B17" s="27">
        <f>CHOOSE(WEEKDAY(A17),"أحد","اثنين","ثلاثاء","أربعاء","خميس","جمعة","سبت")</f>
        <v/>
      </c>
      <c r="C17" s="28" t="inlineStr">
        <is>
          <t>عادي</t>
        </is>
      </c>
      <c r="D17" s="29" t="n">
        <v>0.3541666666666667</v>
      </c>
      <c r="E17" s="29" t="n">
        <v>0.7083333333333334</v>
      </c>
      <c r="F17" s="30" t="n">
        <v>60</v>
      </c>
      <c r="G17" s="31">
        <f>IF(OR(D17="",E17=""),0,MAX(0,MOD(E17-D17,1)*24-N(F17)/60))</f>
        <v/>
      </c>
      <c r="H17" s="31">
        <f>IF(C17="راحة/عطلة",0,MIN(G17,$H$4))</f>
        <v/>
      </c>
      <c r="I17" s="31">
        <f>IF(C17="راحة/عطلة",0,MAX(0,G17-$H$4))</f>
        <v/>
      </c>
      <c r="J17" s="31">
        <f>IF(C17="راحة/عطلة",G17,0)</f>
        <v/>
      </c>
    </row>
    <row r="18">
      <c r="A18" s="26">
        <f>$C$5+9</f>
        <v/>
      </c>
      <c r="B18" s="27">
        <f>CHOOSE(WEEKDAY(A18),"أحد","اثنين","ثلاثاء","أربعاء","خميس","جمعة","سبت")</f>
        <v/>
      </c>
      <c r="C18" s="28" t="inlineStr">
        <is>
          <t>عادي</t>
        </is>
      </c>
      <c r="D18" s="29" t="n">
        <v>0.3541666666666667</v>
      </c>
      <c r="E18" s="29" t="n">
        <v>0.7708333333333334</v>
      </c>
      <c r="F18" s="30" t="n">
        <v>60</v>
      </c>
      <c r="G18" s="31">
        <f>IF(OR(D18="",E18=""),0,MAX(0,MOD(E18-D18,1)*24-N(F18)/60))</f>
        <v/>
      </c>
      <c r="H18" s="31">
        <f>IF(C18="راحة/عطلة",0,MIN(G18,$H$4))</f>
        <v/>
      </c>
      <c r="I18" s="31">
        <f>IF(C18="راحة/عطلة",0,MAX(0,G18-$H$4))</f>
        <v/>
      </c>
      <c r="J18" s="31">
        <f>IF(C18="راحة/عطلة",G18,0)</f>
        <v/>
      </c>
    </row>
    <row r="19">
      <c r="A19" s="26">
        <f>$C$5+10</f>
        <v/>
      </c>
      <c r="B19" s="27">
        <f>CHOOSE(WEEKDAY(A19),"أحد","اثنين","ثلاثاء","أربعاء","خميس","جمعة","سبت")</f>
        <v/>
      </c>
      <c r="C19" s="28" t="inlineStr">
        <is>
          <t>عادي</t>
        </is>
      </c>
      <c r="D19" s="29" t="n">
        <v>0.3541666666666667</v>
      </c>
      <c r="E19" s="29" t="n">
        <v>0.7083333333333334</v>
      </c>
      <c r="F19" s="30" t="n">
        <v>60</v>
      </c>
      <c r="G19" s="31">
        <f>IF(OR(D19="",E19=""),0,MAX(0,MOD(E19-D19,1)*24-N(F19)/60))</f>
        <v/>
      </c>
      <c r="H19" s="31">
        <f>IF(C19="راحة/عطلة",0,MIN(G19,$H$4))</f>
        <v/>
      </c>
      <c r="I19" s="31">
        <f>IF(C19="راحة/عطلة",0,MAX(0,G19-$H$4))</f>
        <v/>
      </c>
      <c r="J19" s="31">
        <f>IF(C19="راحة/عطلة",G19,0)</f>
        <v/>
      </c>
    </row>
    <row r="20">
      <c r="A20" s="26">
        <f>$C$5+11</f>
        <v/>
      </c>
      <c r="B20" s="27">
        <f>CHOOSE(WEEKDAY(A20),"أحد","اثنين","ثلاثاء","أربعاء","خميس","جمعة","سبت")</f>
        <v/>
      </c>
      <c r="C20" s="28" t="inlineStr">
        <is>
          <t>عادي</t>
        </is>
      </c>
      <c r="D20" s="29" t="n">
        <v>0.3541666666666667</v>
      </c>
      <c r="E20" s="29" t="n">
        <v>0.7083333333333334</v>
      </c>
      <c r="F20" s="30" t="n">
        <v>60</v>
      </c>
      <c r="G20" s="31">
        <f>IF(OR(D20="",E20=""),0,MAX(0,MOD(E20-D20,1)*24-N(F20)/60))</f>
        <v/>
      </c>
      <c r="H20" s="31">
        <f>IF(C20="راحة/عطلة",0,MIN(G20,$H$4))</f>
        <v/>
      </c>
      <c r="I20" s="31">
        <f>IF(C20="راحة/عطلة",0,MAX(0,G20-$H$4))</f>
        <v/>
      </c>
      <c r="J20" s="31">
        <f>IF(C20="راحة/عطلة",G20,0)</f>
        <v/>
      </c>
    </row>
    <row r="21">
      <c r="A21" s="26">
        <f>$C$5+12</f>
        <v/>
      </c>
      <c r="B21" s="27">
        <f>CHOOSE(WEEKDAY(A21),"أحد","اثنين","ثلاثاء","أربعاء","خميس","جمعة","سبت")</f>
        <v/>
      </c>
      <c r="C21" s="28" t="inlineStr">
        <is>
          <t>راحة/عطلة</t>
        </is>
      </c>
      <c r="D21" s="29" t="n"/>
      <c r="E21" s="29" t="n"/>
      <c r="F21" s="30" t="n"/>
      <c r="G21" s="31">
        <f>IF(OR(D21="",E21=""),0,MAX(0,MOD(E21-D21,1)*24-N(F21)/60))</f>
        <v/>
      </c>
      <c r="H21" s="31">
        <f>IF(C21="راحة/عطلة",0,MIN(G21,$H$4))</f>
        <v/>
      </c>
      <c r="I21" s="31">
        <f>IF(C21="راحة/عطلة",0,MAX(0,G21-$H$4))</f>
        <v/>
      </c>
      <c r="J21" s="31">
        <f>IF(C21="راحة/عطلة",G21,0)</f>
        <v/>
      </c>
    </row>
    <row r="22">
      <c r="A22" s="26">
        <f>$C$5+13</f>
        <v/>
      </c>
      <c r="B22" s="27">
        <f>CHOOSE(WEEKDAY(A22),"أحد","اثنين","ثلاثاء","أربعاء","خميس","جمعة","سبت")</f>
        <v/>
      </c>
      <c r="C22" s="28" t="inlineStr">
        <is>
          <t>راحة/عطلة</t>
        </is>
      </c>
      <c r="D22" s="29" t="n"/>
      <c r="E22" s="29" t="n"/>
      <c r="F22" s="30" t="n"/>
      <c r="G22" s="31">
        <f>IF(OR(D22="",E22=""),0,MAX(0,MOD(E22-D22,1)*24-N(F22)/60))</f>
        <v/>
      </c>
      <c r="H22" s="31">
        <f>IF(C22="راحة/عطلة",0,MIN(G22,$H$4))</f>
        <v/>
      </c>
      <c r="I22" s="31">
        <f>IF(C22="راحة/عطلة",0,MAX(0,G22-$H$4))</f>
        <v/>
      </c>
      <c r="J22" s="31">
        <f>IF(C22="راحة/عطلة",G22,0)</f>
        <v/>
      </c>
    </row>
    <row r="23">
      <c r="A23" s="32" t="inlineStr">
        <is>
          <t>الإجمالي</t>
        </is>
      </c>
      <c r="B23" s="33" t="n"/>
      <c r="C23" s="33" t="n"/>
      <c r="D23" s="33" t="n"/>
      <c r="E23" s="33" t="n"/>
      <c r="F23" s="33" t="n"/>
      <c r="G23" s="34">
        <f>SUM(G9:G22)</f>
        <v/>
      </c>
      <c r="H23" s="34">
        <f>SUM(H9:H22)</f>
        <v/>
      </c>
      <c r="I23" s="34">
        <f>SUM(I9:I22)</f>
        <v/>
      </c>
      <c r="J23" s="34">
        <f>SUM(J9:J22)</f>
        <v/>
      </c>
    </row>
    <row r="25" ht="30" customHeight="1">
      <c r="A25" s="25" t="inlineStr">
        <is>
          <t>الأجر</t>
        </is>
      </c>
      <c r="B25" s="21" t="n"/>
      <c r="C25" s="19" t="n"/>
      <c r="D25" s="25" t="inlineStr">
        <is>
          <t>المبلغ</t>
        </is>
      </c>
    </row>
    <row r="26">
      <c r="A26" s="35" t="inlineStr">
        <is>
          <t>أجر الساعات العادية</t>
        </is>
      </c>
      <c r="B26" s="21" t="n"/>
      <c r="C26" s="19" t="n"/>
      <c r="D26" s="36">
        <f>H23*C6</f>
        <v/>
      </c>
    </row>
    <row r="27">
      <c r="A27" s="35" t="inlineStr">
        <is>
          <t>أجر الإضافي العادي</t>
        </is>
      </c>
      <c r="B27" s="21" t="n"/>
      <c r="C27" s="19" t="n"/>
      <c r="D27" s="36">
        <f>I23*C6*(1+H5)</f>
        <v/>
      </c>
    </row>
    <row r="28">
      <c r="A28" s="35" t="inlineStr">
        <is>
          <t>أجر إضافي الراحة والعطلات</t>
        </is>
      </c>
      <c r="B28" s="21" t="n"/>
      <c r="C28" s="19" t="n"/>
      <c r="D28" s="36">
        <f>J23*C6*(1+H6)</f>
        <v/>
      </c>
    </row>
    <row r="29">
      <c r="A29" s="18" t="inlineStr">
        <is>
          <t>إجمالي الأجر عن الفترة</t>
        </is>
      </c>
      <c r="B29" s="21" t="n"/>
      <c r="C29" s="19" t="n"/>
      <c r="D29" s="37">
        <f>SUM(D26:D28)</f>
        <v/>
      </c>
    </row>
    <row r="32">
      <c r="A32" s="38" t="inlineStr">
        <is>
          <t>توقيع الموظف: ................</t>
        </is>
      </c>
      <c r="F32" s="38" t="inlineStr">
        <is>
          <t>اعتماد المدير: ................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4">
    <mergeCell ref="A4:B4"/>
    <mergeCell ref="A25:C25"/>
    <mergeCell ref="A1:J1"/>
    <mergeCell ref="A28:C28"/>
    <mergeCell ref="E5:G5"/>
    <mergeCell ref="A23:F23"/>
    <mergeCell ref="A5:B5"/>
    <mergeCell ref="A27:C27"/>
    <mergeCell ref="E4:G4"/>
    <mergeCell ref="A2:J2"/>
    <mergeCell ref="A29:C29"/>
    <mergeCell ref="A26:C26"/>
    <mergeCell ref="A6:B6"/>
    <mergeCell ref="E6:G6"/>
  </mergeCells>
  <dataValidations count="1">
    <dataValidation sqref="C9:C22" showDropDown="0" showInputMessage="0" showErrorMessage="0" allowBlank="1" type="list">
      <formula1>"عادي,راحة/عطلة"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2026-10-27T21:00:25Z</dcterms:created>
  <dcterms:modified xsi:type="dcterms:W3CDTF">2026-10-27T21:00:25Z</dcterms:modified>
</cp:coreProperties>
</file>