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xl/worksheets/sheet4.xml" ContentType="application/vnd.openxmlformats-officedocument.spreadsheetml.worksheet+xml"/>
  <Override PartName="/xl/charts/chart1.xml" ContentType="application/vnd.openxmlformats-officedocument.drawingml.chart+xml"/>
  <Override PartName="/xl/charts/chart2.xml" ContentType="application/vnd.openxmlformats-officedocument.drawingml.char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2" autoFilterDateGrouping="1"/>
  </bookViews>
  <sheets>
    <sheet xmlns:r="http://schemas.openxmlformats.org/officeDocument/2006/relationships" name="عن المجلة" sheetId="1" state="visible" r:id="rId1"/>
    <sheet xmlns:r="http://schemas.openxmlformats.org/officeDocument/2006/relationships" name="تعليمات" sheetId="2" state="visible" r:id="rId2"/>
    <sheet xmlns:r="http://schemas.openxmlformats.org/officeDocument/2006/relationships" name="اللوحة" sheetId="3" state="visible" r:id="rId3"/>
    <sheet xmlns:r="http://schemas.openxmlformats.org/officeDocument/2006/relationships" name="المؤشرات" sheetId="4" state="visible" r:id="rId4"/>
  </sheets>
  <definedNames/>
  <calcPr calcId="124519" fullCalcOnLoad="1"/>
</workbook>
</file>

<file path=xl/styles.xml><?xml version="1.0" encoding="utf-8"?>
<styleSheet xmlns="http://schemas.openxmlformats.org/spreadsheetml/2006/main">
  <numFmts count="3">
    <numFmt numFmtId="164" formatCode="0.0%"/>
    <numFmt numFmtId="165" formatCode="#,##0.0#"/>
    <numFmt numFmtId="166" formatCode="#,##0;[Red]-#,##0"/>
  </numFmts>
  <fonts count="18">
    <font>
      <name val="Calibri"/>
      <family val="2"/>
      <color theme="1"/>
      <sz val="11"/>
      <scheme val="minor"/>
    </font>
    <font>
      <name val="Arial"/>
      <b val="1"/>
      <color rgb="00FFFFFF"/>
      <sz val="24"/>
    </font>
    <font>
      <name val="Arial"/>
      <b val="1"/>
      <color rgb="00B08D57"/>
      <sz val="14"/>
    </font>
    <font>
      <name val="Arial"/>
      <b val="1"/>
      <color rgb="0014213D"/>
      <sz val="14"/>
    </font>
    <font>
      <name val="Arial"/>
      <color rgb="00000000"/>
      <sz val="12"/>
    </font>
    <font>
      <name val="Arial"/>
      <color rgb="000563C1"/>
      <sz val="12"/>
    </font>
    <font>
      <name val="Arial"/>
      <i val="1"/>
      <color rgb="00595959"/>
      <sz val="11"/>
    </font>
    <font>
      <name val="Arial"/>
      <b val="1"/>
      <color rgb="00FFFFFF"/>
      <sz val="18"/>
    </font>
    <font>
      <name val="Arial"/>
      <b val="1"/>
      <color rgb="0014213D"/>
      <sz val="13"/>
    </font>
    <font>
      <name val="Arial"/>
      <b val="1"/>
      <color rgb="00B08D57"/>
      <sz val="11"/>
    </font>
    <font>
      <name val="Arial"/>
      <color rgb="00000000"/>
      <sz val="11"/>
    </font>
    <font>
      <name val="Arial"/>
      <i val="1"/>
      <color rgb="00595959"/>
      <sz val="10"/>
    </font>
    <font>
      <name val="Arial"/>
      <color rgb="000563C1"/>
      <sz val="10"/>
    </font>
    <font>
      <name val="Arial"/>
      <b val="1"/>
      <color rgb="0014213D"/>
      <sz val="16"/>
    </font>
    <font>
      <name val="Arial"/>
      <b val="1"/>
      <color rgb="00000000"/>
      <sz val="11"/>
    </font>
    <font>
      <name val="Arial"/>
      <b val="1"/>
      <color rgb="00FFFFFF"/>
      <sz val="11"/>
    </font>
    <font>
      <name val="Arial"/>
      <b val="1"/>
      <color rgb="0014213D"/>
      <sz val="11"/>
    </font>
    <font>
      <name val="Arial"/>
      <b val="1"/>
      <color rgb="00FFFFFF"/>
      <sz val="10"/>
    </font>
  </fonts>
  <fills count="6">
    <fill>
      <patternFill/>
    </fill>
    <fill>
      <patternFill patternType="gray125"/>
    </fill>
    <fill>
      <patternFill patternType="solid">
        <fgColor rgb="0014213D"/>
      </patternFill>
    </fill>
    <fill>
      <patternFill patternType="solid">
        <fgColor rgb="00B08D57"/>
      </patternFill>
    </fill>
    <fill>
      <patternFill patternType="solid">
        <fgColor rgb="00FFF2CC"/>
      </patternFill>
    </fill>
    <fill>
      <patternFill patternType="solid">
        <fgColor rgb="00F3F4F7"/>
      </patternFill>
    </fill>
  </fills>
  <borders count="4">
    <border>
      <left/>
      <right/>
      <top/>
      <bottom/>
      <diagonal/>
    </border>
    <border>
      <bottom style="medium">
        <color rgb="00B08D57"/>
      </bottom>
    </border>
    <border>
      <left style="thin">
        <color rgb="00C9CDD4"/>
      </left>
      <right style="thin">
        <color rgb="00C9CDD4"/>
      </right>
      <top style="thin">
        <color rgb="00C9CDD4"/>
      </top>
      <bottom style="thin">
        <color rgb="00C9CDD4"/>
      </bottom>
    </border>
    <border>
      <left style="thin">
        <color rgb="00C9CDD4"/>
      </left>
      <right style="thin">
        <color rgb="00C9CDD4"/>
      </right>
      <top style="medium">
        <color rgb="00B08D57"/>
      </top>
      <bottom style="thin">
        <color rgb="00C9CDD4"/>
      </bottom>
    </border>
  </borders>
  <cellStyleXfs count="1">
    <xf numFmtId="0" fontId="0" fillId="0" borderId="0"/>
  </cellStyleXfs>
  <cellXfs count="36">
    <xf numFmtId="0" fontId="0" fillId="0" borderId="0" pivotButton="0" quotePrefix="0" xfId="0"/>
    <xf numFmtId="0" fontId="1" fillId="2" borderId="0" applyAlignment="1" pivotButton="0" quotePrefix="0" xfId="0">
      <alignment horizontal="center" vertical="center" wrapText="1"/>
    </xf>
    <xf numFmtId="0" fontId="2" fillId="0" borderId="0" applyAlignment="1" pivotButton="0" quotePrefix="0" xfId="0">
      <alignment horizontal="center" vertical="center" wrapText="1"/>
    </xf>
    <xf numFmtId="0" fontId="0" fillId="0" borderId="0" applyAlignment="1" pivotButton="0" quotePrefix="0" xfId="0">
      <alignment horizontal="right" vertical="center" wrapText="1"/>
    </xf>
    <xf numFmtId="0" fontId="3" fillId="0" borderId="0" applyAlignment="1" pivotButton="0" quotePrefix="0" xfId="0">
      <alignment horizontal="right" vertical="center" wrapText="1"/>
    </xf>
    <xf numFmtId="0" fontId="4" fillId="0" borderId="0" applyAlignment="1" pivotButton="0" quotePrefix="0" xfId="0">
      <alignment horizontal="right" vertical="center" wrapText="1"/>
    </xf>
    <xf numFmtId="0" fontId="5" fillId="0" borderId="0" applyAlignment="1" pivotButton="0" quotePrefix="0" xfId="0">
      <alignment horizontal="right" vertical="center" wrapText="1"/>
    </xf>
    <xf numFmtId="0" fontId="6" fillId="0" borderId="0" applyAlignment="1" pivotButton="0" quotePrefix="0" xfId="0">
      <alignment horizontal="right" vertical="center" wrapText="1"/>
    </xf>
    <xf numFmtId="0" fontId="7" fillId="2" borderId="0" applyAlignment="1" pivotButton="0" quotePrefix="0" xfId="0">
      <alignment horizontal="center" vertical="center"/>
    </xf>
    <xf numFmtId="0" fontId="0" fillId="3" borderId="0" pivotButton="0" quotePrefix="0" xfId="0"/>
    <xf numFmtId="0" fontId="8" fillId="0" borderId="0" pivotButton="0" quotePrefix="0" xfId="0"/>
    <xf numFmtId="0" fontId="9" fillId="0" borderId="0" pivotButton="0" quotePrefix="0" xfId="0"/>
    <xf numFmtId="0" fontId="10" fillId="0" borderId="0" applyAlignment="1" pivotButton="0" quotePrefix="0" xfId="0">
      <alignment horizontal="right" vertical="top" wrapText="1"/>
    </xf>
    <xf numFmtId="0" fontId="11" fillId="0" borderId="0" applyAlignment="1" pivotButton="0" quotePrefix="0" xfId="0">
      <alignment wrapText="1"/>
    </xf>
    <xf numFmtId="0" fontId="12" fillId="0" borderId="0" pivotButton="0" quotePrefix="0" xfId="0"/>
    <xf numFmtId="0" fontId="13" fillId="0" borderId="1" applyAlignment="1" pivotButton="0" quotePrefix="0" xfId="0">
      <alignment horizontal="center" vertical="center"/>
    </xf>
    <xf numFmtId="0" fontId="0" fillId="0" borderId="1" pivotButton="0" quotePrefix="0" xfId="0"/>
    <xf numFmtId="0" fontId="11" fillId="0" borderId="0" applyAlignment="1" pivotButton="0" quotePrefix="0" xfId="0">
      <alignment horizontal="right" vertical="center" wrapText="1"/>
    </xf>
    <xf numFmtId="0" fontId="17" fillId="2" borderId="0" applyAlignment="1" pivotButton="0" quotePrefix="0" xfId="0">
      <alignment horizontal="center" vertical="center" wrapText="1"/>
    </xf>
    <xf numFmtId="0" fontId="0" fillId="2" borderId="0" pivotButton="0" quotePrefix="0" xfId="0"/>
    <xf numFmtId="164" fontId="13" fillId="5" borderId="1" applyAlignment="1" pivotButton="0" quotePrefix="0" xfId="0">
      <alignment horizontal="center" vertical="center"/>
    </xf>
    <xf numFmtId="0" fontId="0" fillId="5" borderId="1" pivotButton="0" quotePrefix="0" xfId="0"/>
    <xf numFmtId="166" fontId="13" fillId="5" borderId="1" applyAlignment="1" pivotButton="0" quotePrefix="0" xfId="0">
      <alignment horizontal="center" vertical="center"/>
    </xf>
    <xf numFmtId="0" fontId="15" fillId="2" borderId="2" applyAlignment="1" pivotButton="0" quotePrefix="0" xfId="0">
      <alignment horizontal="center" vertical="center" wrapText="1"/>
    </xf>
    <xf numFmtId="0" fontId="14" fillId="0" borderId="2" applyAlignment="1" pivotButton="0" quotePrefix="0" xfId="0">
      <alignment horizontal="center" vertical="center"/>
    </xf>
    <xf numFmtId="1" fontId="10" fillId="0" borderId="2" applyAlignment="1" pivotButton="0" quotePrefix="0" xfId="0">
      <alignment horizontal="center" vertical="center"/>
    </xf>
    <xf numFmtId="164" fontId="10" fillId="0" borderId="2" applyAlignment="1" pivotButton="0" quotePrefix="0" xfId="0">
      <alignment horizontal="center" vertical="center"/>
    </xf>
    <xf numFmtId="0" fontId="10" fillId="0" borderId="2" applyAlignment="1" pivotButton="0" quotePrefix="0" xfId="0">
      <alignment horizontal="right"/>
    </xf>
    <xf numFmtId="0" fontId="14" fillId="0" borderId="2" applyAlignment="1" pivotButton="0" quotePrefix="0" xfId="0">
      <alignment horizontal="right" vertical="center" wrapText="1"/>
    </xf>
    <xf numFmtId="0" fontId="10" fillId="4" borderId="2" applyAlignment="1" applyProtection="1" pivotButton="0" quotePrefix="0" xfId="0">
      <alignment horizontal="right" vertical="center"/>
      <protection locked="0" hidden="0"/>
    </xf>
    <xf numFmtId="0" fontId="10" fillId="4" borderId="2" applyAlignment="1" applyProtection="1" pivotButton="0" quotePrefix="0" xfId="0">
      <alignment horizontal="center" vertical="center"/>
      <protection locked="0" hidden="0"/>
    </xf>
    <xf numFmtId="165" fontId="10" fillId="4" borderId="2" applyAlignment="1" applyProtection="1" pivotButton="0" quotePrefix="0" xfId="0">
      <alignment horizontal="center" vertical="center"/>
      <protection locked="0" hidden="0"/>
    </xf>
    <xf numFmtId="164" fontId="10" fillId="4" borderId="2" applyAlignment="1" applyProtection="1" pivotButton="0" quotePrefix="0" xfId="0">
      <alignment horizontal="center" vertical="center"/>
      <protection locked="0" hidden="0"/>
    </xf>
    <xf numFmtId="0" fontId="16" fillId="5" borderId="3" pivotButton="0" quotePrefix="0" xfId="0"/>
    <xf numFmtId="0" fontId="16" fillId="5" borderId="3" applyAlignment="1" pivotButton="0" quotePrefix="0" xfId="0">
      <alignment horizontal="right" vertical="center" wrapText="1"/>
    </xf>
    <xf numFmtId="164" fontId="16" fillId="5" borderId="3" applyAlignment="1" pivotButton="0" quotePrefix="0" xfId="0">
      <alignment horizontal="center" vertical="center"/>
    </xf>
  </cellXfs>
  <cellStyles count="1">
    <cellStyle name="Normal" xfId="0" builtinId="0" hidden="0"/>
  </cellStyles>
  <dxfs count="3">
    <dxf>
      <font>
        <name val="Arial"/>
        <b val="1"/>
        <color rgb="009C0006"/>
      </font>
      <fill>
        <patternFill patternType="solid">
          <fgColor rgb="00F8D7DA"/>
        </patternFill>
      </fill>
    </dxf>
    <dxf>
      <font>
        <name val="Arial"/>
        <b val="1"/>
        <color rgb="00274E13"/>
      </font>
      <fill>
        <patternFill patternType="solid">
          <fgColor rgb="00D9EAD3"/>
        </patternFill>
      </fill>
    </dxf>
    <dxf>
      <font>
        <name val="Arial"/>
        <b val="1"/>
        <color rgb="007F6000"/>
      </font>
      <fill>
        <patternFill patternType="solid">
          <fgColor rgb="00FFEB9C"/>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styles" Target="styles.xml" Id="rId5"/><Relationship Type="http://schemas.openxmlformats.org/officeDocument/2006/relationships/theme" Target="theme/theme1.xml" Id="rId6"/></Relationships>
</file>

<file path=xl/charts/chart1.xml><?xml version="1.0" encoding="utf-8"?>
<chartSpace xmlns="http://schemas.openxmlformats.org/drawingml/2006/chart">
  <style val="10"/>
  <chart>
    <title>
      <tx>
        <rich>
          <a:bodyPr xmlns:a="http://schemas.openxmlformats.org/drawingml/2006/main"/>
          <a:p xmlns:a="http://schemas.openxmlformats.org/drawingml/2006/main">
            <a:pPr>
              <a:defRPr/>
            </a:pPr>
            <a:r>
              <a:t>نسبة تحقيق كل مؤشر</a:t>
            </a:r>
          </a:p>
        </rich>
      </tx>
    </title>
    <plotArea>
      <barChart>
        <barDir val="bar"/>
        <grouping val="clustered"/>
        <ser>
          <idx val="0"/>
          <order val="0"/>
          <tx>
            <strRef>
              <f>'اللوحة'!I8</f>
            </strRef>
          </tx>
          <spPr>
            <a:solidFill xmlns:a="http://schemas.openxmlformats.org/drawingml/2006/main">
              <a:srgbClr val="14213D"/>
            </a:solidFill>
            <a:ln xmlns:a="http://schemas.openxmlformats.org/drawingml/2006/main">
              <a:solidFill>
                <a:srgbClr val="14213D"/>
              </a:solidFill>
              <a:prstDash val="solid"/>
            </a:ln>
          </spPr>
          <cat>
            <numRef>
              <f>'اللوحة'!$H$9:$H$18</f>
            </numRef>
          </cat>
          <val>
            <numRef>
              <f>'اللوحة'!$I$9:$I$18</f>
            </numRef>
          </val>
        </ser>
        <gapWidth val="60"/>
        <axId val="10"/>
        <axId val="100"/>
      </barChart>
      <catAx>
        <axId val="10"/>
        <scaling>
          <orientation val="minMax"/>
        </scaling>
        <axPos val="l"/>
        <majorTickMark val="none"/>
        <minorTickMark val="none"/>
        <crossAx val="100"/>
        <lblOffset val="100"/>
      </catAx>
      <valAx>
        <axId val="100"/>
        <scaling>
          <orientation val="minMax"/>
        </scaling>
        <axPos val="l"/>
        <majorTickMark val="none"/>
        <minorTickMark val="none"/>
        <crossAx val="10"/>
      </valAx>
    </plotArea>
    <plotVisOnly val="1"/>
    <dispBlanksAs val="gap"/>
  </chart>
</chartSpace>
</file>

<file path=xl/charts/chart2.xml><?xml version="1.0" encoding="utf-8"?>
<chartSpace xmlns="http://schemas.openxmlformats.org/drawingml/2006/chart">
  <chart>
    <title>
      <tx>
        <rich>
          <a:bodyPr xmlns:a="http://schemas.openxmlformats.org/drawingml/2006/main"/>
          <a:p xmlns:a="http://schemas.openxmlformats.org/drawingml/2006/main">
            <a:pPr>
              <a:defRPr/>
            </a:pPr>
            <a:r>
              <a:t>حالة المؤشرات</a:t>
            </a:r>
          </a:p>
        </rich>
      </tx>
    </title>
    <plotArea>
      <pieChart>
        <varyColors val="1"/>
        <ser>
          <idx val="0"/>
          <order val="0"/>
          <tx>
            <strRef>
              <f>'اللوحة'!B16</f>
            </strRef>
          </tx>
          <spPr>
            <a:ln xmlns:a="http://schemas.openxmlformats.org/drawingml/2006/main">
              <a:prstDash val="solid"/>
            </a:ln>
          </spPr>
          <dPt>
            <idx val="0"/>
            <spPr>
              <a:solidFill xmlns:a="http://schemas.openxmlformats.org/drawingml/2006/main">
                <a:srgbClr val="14213D"/>
              </a:solidFill>
              <a:ln xmlns:a="http://schemas.openxmlformats.org/drawingml/2006/main">
                <a:prstDash val="solid"/>
              </a:ln>
            </spPr>
          </dPt>
          <dPt>
            <idx val="1"/>
            <spPr>
              <a:solidFill xmlns:a="http://schemas.openxmlformats.org/drawingml/2006/main">
                <a:srgbClr val="B08D57"/>
              </a:solidFill>
              <a:ln xmlns:a="http://schemas.openxmlformats.org/drawingml/2006/main">
                <a:prstDash val="solid"/>
              </a:ln>
            </spPr>
          </dPt>
          <dPt>
            <idx val="2"/>
            <spPr>
              <a:solidFill xmlns:a="http://schemas.openxmlformats.org/drawingml/2006/main">
                <a:srgbClr val="5B7DB1"/>
              </a:solidFill>
              <a:ln xmlns:a="http://schemas.openxmlformats.org/drawingml/2006/main">
                <a:prstDash val="solid"/>
              </a:ln>
            </spPr>
          </dPt>
          <cat>
            <numRef>
              <f>'اللوحة'!$A$17:$A$19</f>
            </numRef>
          </cat>
          <val>
            <numRef>
              <f>'اللوحة'!$B$17:$B$19</f>
            </numRef>
          </val>
        </ser>
        <dLbls>
          <showPercent val="1"/>
        </dLbls>
        <firstSliceAng val="0"/>
      </pieChart>
    </plotArea>
    <legend>
      <legendPos val="r"/>
    </legend>
    <plotVisOnly val="1"/>
    <dispBlanksAs val="gap"/>
  </chart>
</chartSpace>
</file>

<file path=xl/drawings/_rels/drawing1.xml.rels><Relationships xmlns="http://schemas.openxmlformats.org/package/2006/relationships"><Relationship Type="http://schemas.openxmlformats.org/officeDocument/2006/relationships/chart" Target="/xl/charts/chart1.xml" Id="rId1"/><Relationship Type="http://schemas.openxmlformats.org/officeDocument/2006/relationships/chart" Target="/xl/charts/chart2.xml" Id="rId2"/></Relationships>
</file>

<file path=xl/drawings/drawing1.xml><?xml version="1.0" encoding="utf-8"?>
<wsDr xmlns="http://schemas.openxmlformats.org/drawingml/2006/spreadsheetDrawing">
  <oneCellAnchor>
    <from>
      <col>0</col>
      <colOff>0</colOff>
      <row>22</row>
      <rowOff>0</rowOff>
    </from>
    <ext cx="5760000" cy="3240000"/>
    <graphicFrame>
      <nvGraphicFramePr>
        <cNvPr id="1" name="Chart 1"/>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1"/>
        </a:graphicData>
      </a:graphic>
    </graphicFrame>
    <clientData/>
  </oneCellAnchor>
  <oneCellAnchor>
    <from>
      <col>7</col>
      <colOff>0</colOff>
      <row>22</row>
      <rowOff>0</rowOff>
    </from>
    <ext cx="3960000" cy="3240000"/>
    <graphicFrame>
      <nvGraphicFramePr>
        <cNvPr id="2" name="Chart 2"/>
        <cNvGraphicFramePr/>
      </nvGraphicFramePr>
      <xfrm/>
      <a:graphic xmlns:a="http://schemas.openxmlformats.org/drawingml/2006/main">
        <a:graphicData uri="http://schemas.openxmlformats.org/drawingml/2006/chart">
          <c:chart xmlns:c="http://schemas.openxmlformats.org/drawingml/2006/chart" xmlns:r="http://schemas.openxmlformats.org/officeDocument/2006/relationships" r:id="rId2"/>
        </a:graphicData>
      </a:graphic>
    </graphicFrame>
    <clientData/>
  </oneCellAnchor>
</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www.aam-web.com" TargetMode="External" Id="rId1"/></Relationships>
</file>

<file path=xl/worksheets/_rels/sheet3.xml.rels><Relationships xmlns="http://schemas.openxmlformats.org/package/2006/relationships"><Relationship Type="http://schemas.openxmlformats.org/officeDocument/2006/relationships/drawing" Target="/xl/drawings/drawing1.xml" Id="rId1"/></Relationships>
</file>

<file path=xl/worksheets/sheet1.xml><?xml version="1.0" encoding="utf-8"?>
<worksheet xmlns="http://schemas.openxmlformats.org/spreadsheetml/2006/main">
  <sheetPr>
    <outlinePr summaryBelow="1" summaryRight="1"/>
    <pageSetUpPr/>
  </sheetPr>
  <dimension ref="A1:A12"/>
  <sheetViews>
    <sheetView showGridLines="0" rightToLeft="1" workbookViewId="0">
      <selection activeCell="A1" sqref="A1"/>
    </sheetView>
  </sheetViews>
  <sheetFormatPr baseColWidth="8" defaultRowHeight="15"/>
  <cols>
    <col width="100" customWidth="1" min="1" max="1"/>
  </cols>
  <sheetData>
    <row r="1" ht="40" customHeight="1">
      <c r="A1" s="1" t="inlineStr">
        <is>
          <t>مجلة المحاسب العربي</t>
        </is>
      </c>
    </row>
    <row r="2" ht="22" customHeight="1">
      <c r="A2" s="2" t="inlineStr">
        <is>
          <t>www.aam-web.com</t>
        </is>
      </c>
    </row>
    <row r="3" ht="8" customHeight="1">
      <c r="A3" s="3" t="n"/>
    </row>
    <row r="4" ht="22" customHeight="1">
      <c r="A4" s="4" t="inlineStr">
        <is>
          <t>من نحن</t>
        </is>
      </c>
    </row>
    <row r="5" ht="36" customHeight="1">
      <c r="A5" s="5" t="inlineStr">
        <is>
          <t>مجلة المحاسب العربي موقع عربي متخصص في المحاسبة والمالية، يقدّم للمحاسبين وأصحاب الأعمال مقالات وشروحًا للمعايير، وقوالب إكسيل وأدوات مالية مجانية.</t>
        </is>
      </c>
    </row>
    <row r="6" ht="8" customHeight="1">
      <c r="A6" s="3" t="n"/>
    </row>
    <row r="7" ht="22" customHeight="1">
      <c r="A7" s="4" t="inlineStr">
        <is>
          <t>ماذا تجد على الموقع</t>
        </is>
      </c>
    </row>
    <row r="8" ht="20" customHeight="1">
      <c r="A8" s="6" t="inlineStr">
        <is>
          <t>•  قوالب إكسيل جاهزة للتحميل المجاني: https://www.aam-web.com/templates</t>
        </is>
      </c>
    </row>
    <row r="9" ht="20" customHeight="1">
      <c r="A9" s="6" t="inlineStr">
        <is>
          <t>•  أدوات مالية مجانية: الزكاة، ضريبة القيمة المضافة، الإهلاك، القروض: https://www.aam-web.com/tools</t>
        </is>
      </c>
    </row>
    <row r="10" ht="20" customHeight="1">
      <c r="A10" s="5" t="inlineStr">
        <is>
          <t>•  شروح المعايير الدولية والمصرية ومقالات المحاسبة العملية</t>
        </is>
      </c>
    </row>
    <row r="11" ht="8" customHeight="1">
      <c r="A11" s="3" t="n"/>
    </row>
    <row r="12" ht="20" customHeight="1">
      <c r="A12" s="7" t="inlineStr">
        <is>
          <t>هذا القالب مجاني للاستخدام في عملك. نرجو عدم إعادة بيعه أو نشره باسم آخر.</t>
        </is>
      </c>
    </row>
  </sheetData>
  <sheetProtection selectLockedCells="0" selectUnlockedCells="0" sheet="1" objects="0" insertRows="1" insertHyperlinks="1" autoFilter="1" scenarios="0" formatColumns="1" deleteColumns="1" insertColumns="1" pivotTables="1" deleteRows="1" formatCells="1" formatRows="1" sort="1"/>
  <hyperlinks>
    <hyperlink xmlns:r="http://schemas.openxmlformats.org/officeDocument/2006/relationships" ref="A2" r:id="rId1"/>
  </hyperlinks>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14"/>
  <sheetViews>
    <sheetView showGridLines="0" rightToLeft="1" workbookViewId="0">
      <selection activeCell="A1" sqref="A1"/>
    </sheetView>
  </sheetViews>
  <sheetFormatPr baseColWidth="8" defaultRowHeight="15"/>
  <cols>
    <col width="4" customWidth="1" min="1" max="1"/>
    <col width="96" customWidth="1" min="2" max="2"/>
  </cols>
  <sheetData>
    <row r="1" ht="34" customHeight="1">
      <c r="A1" s="8" t="inlineStr">
        <is>
          <t>لوحة مؤشرات الأداء الرئيسية KPI</t>
        </is>
      </c>
    </row>
    <row r="2" ht="4" customHeight="1">
      <c r="A2" s="9" t="n"/>
    </row>
    <row r="4" ht="22" customHeight="1">
      <c r="B4" s="10" t="inlineStr">
        <is>
          <t>فكرة القالب</t>
        </is>
      </c>
    </row>
    <row r="5" ht="50" customHeight="1">
      <c r="A5" s="11" t="inlineStr">
        <is>
          <t>•</t>
        </is>
      </c>
      <c r="B5" s="12" t="inlineStr">
        <is>
          <t>ورقة لتعريف مؤشرات الأداء الرئيسية (KPIs) لكل محور مع المستهدف والفعلي والوزن، ولوحة تحسب نسبة التحقيق لكل مؤشر وحالته (محقق، قريب، متأخر) والدرجة الكلية الموزونة ومتوسط كل محور، مع رسوم بيانية.</t>
        </is>
      </c>
    </row>
    <row r="6" ht="22" customHeight="1">
      <c r="B6" s="10" t="inlineStr">
        <is>
          <t>خطوات الاستخدام</t>
        </is>
      </c>
    </row>
    <row r="7" ht="34" customHeight="1">
      <c r="A7" s="11" t="inlineStr">
        <is>
          <t>•</t>
        </is>
      </c>
      <c r="B7" s="12" t="inlineStr">
        <is>
          <t>في ورقة «المؤشرات» اكتب الفترة، ثم لكل مؤشر: المحور، واسم المؤشر، والوحدة، والاتجاه (أعلى أفضل أو أقل أفضل)، والمستهدف، والفعلي، والوزن.</t>
        </is>
      </c>
    </row>
    <row r="8" ht="34" customHeight="1">
      <c r="A8" s="11" t="inlineStr">
        <is>
          <t>•</t>
        </is>
      </c>
      <c r="B8" s="12" t="inlineStr">
        <is>
          <t>المؤشرات التي يكون الأقل فيها أفضل (مثل فترة التحصيل أو المرتجعات أو دوران الموظفين) تُحسب نسبة تحقيقها = المستهدف ÷ الفعلي.</t>
        </is>
      </c>
    </row>
    <row r="9" ht="18" customHeight="1">
      <c r="A9" s="11" t="inlineStr">
        <is>
          <t>•</t>
        </is>
      </c>
      <c r="B9" s="12" t="inlineStr">
        <is>
          <t>عدّل حدود الحالة من الجدول الجانبي: 100% فأكثر محقق، ومن 90% قريب، وأقل من ذلك متأخر.</t>
        </is>
      </c>
    </row>
    <row r="10" ht="22" customHeight="1">
      <c r="B10" s="10" t="inlineStr">
        <is>
          <t>ملاحظات</t>
        </is>
      </c>
    </row>
    <row r="11" ht="34" customHeight="1">
      <c r="A11" s="11" t="inlineStr">
        <is>
          <t>•</t>
        </is>
      </c>
      <c r="B11" s="12" t="inlineStr">
        <is>
          <t>نسبة التحقيق تُقصّ عند 120% في الدرجة الكلية حتى لا يغطي مؤشر واحد متفوق على ضعف باقي المؤشرات. مجموع الأوزان يجب أن يكون 100%.</t>
        </is>
      </c>
    </row>
    <row r="13" ht="30" customHeight="1">
      <c r="B13" s="13" t="inlineStr">
        <is>
          <t>الخلايا الصفراء للإدخال، وباقي الخلايا معادلات محمية حتى لا تُمسح بالخطأ. لإلغاء الحماية: مراجعة ← إلغاء حماية الورقة (بدون كلمة مرور).</t>
        </is>
      </c>
    </row>
    <row r="14">
      <c r="B14" s="14" t="inlineStr">
        <is>
          <t>قوالب أخرى مجانية: https://www.aam-web.com/templates</t>
        </is>
      </c>
    </row>
  </sheetData>
  <sheetProtection selectLockedCells="0" selectUnlockedCells="0" sheet="1" objects="0" insertRows="1" insertHyperlinks="1" autoFilter="1" scenarios="0" formatColumns="1" deleteColumns="1" insertColumns="1" pivotTables="1" deleteRows="1" formatCells="1" formatRows="1" sort="1"/>
  <mergeCells count="2">
    <mergeCell ref="A2:B2"/>
    <mergeCell ref="A1:B1"/>
  </mergeCell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J20"/>
  <sheetViews>
    <sheetView showGridLines="0" rightToLeft="1" workbookViewId="0">
      <selection activeCell="A1" sqref="A1"/>
    </sheetView>
  </sheetViews>
  <sheetFormatPr baseColWidth="8" defaultRowHeight="15"/>
  <cols>
    <col width="14" customWidth="1" min="1" max="1"/>
    <col width="13" customWidth="1" min="2" max="2"/>
    <col width="13" customWidth="1" min="3" max="3"/>
    <col width="13" customWidth="1" min="4" max="4"/>
    <col width="13" customWidth="1" min="5" max="5"/>
    <col width="13" customWidth="1" min="6" max="6"/>
    <col width="3" customWidth="1" min="7" max="7"/>
    <col width="30" customWidth="1" min="8" max="8"/>
    <col width="12" customWidth="1" min="9" max="9"/>
    <col width="11" customWidth="1" min="10" max="10"/>
  </cols>
  <sheetData>
    <row r="1" ht="30" customHeight="1">
      <c r="A1" s="15" t="inlineStr">
        <is>
          <t>لوحة مؤشرات الأداء الرئيسية</t>
        </is>
      </c>
      <c r="B1" s="16" t="n"/>
      <c r="C1" s="16" t="n"/>
      <c r="D1" s="16" t="n"/>
      <c r="E1" s="16" t="n"/>
      <c r="F1" s="16" t="n"/>
      <c r="G1" s="16" t="n"/>
      <c r="H1" s="16" t="n"/>
      <c r="I1" s="16" t="n"/>
      <c r="J1" s="16" t="n"/>
    </row>
    <row r="2" ht="30" customHeight="1">
      <c r="A2" s="17" t="inlineStr">
        <is>
          <t>تتحدث تلقائيًا من ورقة «المؤشرات».</t>
        </is>
      </c>
    </row>
    <row r="4" ht="22" customHeight="1">
      <c r="A4" s="18" t="inlineStr">
        <is>
          <t>الدرجة الكلية</t>
        </is>
      </c>
      <c r="B4" s="19" t="n"/>
      <c r="C4" s="18" t="inlineStr">
        <is>
          <t>محقق</t>
        </is>
      </c>
      <c r="D4" s="18" t="inlineStr">
        <is>
          <t>قريب</t>
        </is>
      </c>
      <c r="E4" s="18" t="inlineStr">
        <is>
          <t>متأخر</t>
        </is>
      </c>
      <c r="F4" s="19" t="n"/>
    </row>
    <row r="5" ht="34" customHeight="1">
      <c r="A5" s="20">
        <f>IFERROR('المؤشرات'!K37/'المؤشرات'!H37,0)</f>
        <v/>
      </c>
      <c r="B5" s="21" t="n"/>
      <c r="C5" s="22">
        <f>COUNTIF('المؤشرات'!$J$7:$J$36,"محقق")</f>
        <v/>
      </c>
      <c r="D5" s="22">
        <f>COUNTIF('المؤشرات'!$J$7:$J$36,"قريب")</f>
        <v/>
      </c>
      <c r="E5" s="22">
        <f>COUNTIF('المؤشرات'!$J$7:$J$36,"متأخر")</f>
        <v/>
      </c>
      <c r="F5" s="21" t="n"/>
    </row>
    <row r="8" ht="30" customHeight="1">
      <c r="A8" s="23" t="inlineStr">
        <is>
          <t>المحور</t>
        </is>
      </c>
      <c r="B8" s="23" t="inlineStr">
        <is>
          <t>عدد المؤشرات</t>
        </is>
      </c>
      <c r="C8" s="23" t="inlineStr">
        <is>
          <t>متوسط التحقيق</t>
        </is>
      </c>
      <c r="D8" s="23" t="inlineStr">
        <is>
          <t>الوزن</t>
        </is>
      </c>
      <c r="E8" s="23" t="inlineStr">
        <is>
          <t>الدرجة الموزونة</t>
        </is>
      </c>
      <c r="F8" s="23" t="inlineStr">
        <is>
          <t>الحالة</t>
        </is>
      </c>
      <c r="H8" s="23" t="inlineStr">
        <is>
          <t>المؤشر</t>
        </is>
      </c>
      <c r="I8" s="23" t="inlineStr">
        <is>
          <t>التحقيق</t>
        </is>
      </c>
      <c r="J8" s="23" t="inlineStr">
        <is>
          <t>الحالة</t>
        </is>
      </c>
    </row>
    <row r="9">
      <c r="A9" s="24">
        <f>IF('المؤشرات'!M7="","",'المؤشرات'!M7)</f>
        <v/>
      </c>
      <c r="B9" s="25">
        <f>IF(A9="","",COUNTIF('المؤشرات'!$B$7:$B$36,A9))</f>
        <v/>
      </c>
      <c r="C9" s="26">
        <f>IF(N(B9)=0,"",AVERAGEIF('المؤشرات'!$B$7:$B$36,A9,'المؤشرات'!$I$7:$I$36))</f>
        <v/>
      </c>
      <c r="D9" s="26">
        <f>IF(A9="","",SUMIF('المؤشرات'!$B$7:$B$36,A9,'المؤشرات'!$H$7:$H$36))</f>
        <v/>
      </c>
      <c r="E9" s="26">
        <f>IF(N(D9)=0,"",SUMIF('المؤشرات'!$B$7:$B$36,A9,'المؤشرات'!$K$7:$K$36)/D9)</f>
        <v/>
      </c>
      <c r="F9" s="24">
        <f>IF(E9="","",LOOKUP(E9,'المؤشرات'!$M$15:$M$17,'المؤشرات'!$N$15:$N$17))</f>
        <v/>
      </c>
      <c r="H9" s="27">
        <f>IF('المؤشرات'!C7="","",'المؤشرات'!C7)</f>
        <v/>
      </c>
      <c r="I9" s="26">
        <f>IF(H9="","",'المؤشرات'!I7)</f>
        <v/>
      </c>
      <c r="J9" s="24">
        <f>IF(H9="","",'المؤشرات'!J7)</f>
        <v/>
      </c>
    </row>
    <row r="10">
      <c r="A10" s="24">
        <f>IF('المؤشرات'!M8="","",'المؤشرات'!M8)</f>
        <v/>
      </c>
      <c r="B10" s="25">
        <f>IF(A10="","",COUNTIF('المؤشرات'!$B$7:$B$36,A10))</f>
        <v/>
      </c>
      <c r="C10" s="26">
        <f>IF(N(B10)=0,"",AVERAGEIF('المؤشرات'!$B$7:$B$36,A10,'المؤشرات'!$I$7:$I$36))</f>
        <v/>
      </c>
      <c r="D10" s="26">
        <f>IF(A10="","",SUMIF('المؤشرات'!$B$7:$B$36,A10,'المؤشرات'!$H$7:$H$36))</f>
        <v/>
      </c>
      <c r="E10" s="26">
        <f>IF(N(D10)=0,"",SUMIF('المؤشرات'!$B$7:$B$36,A10,'المؤشرات'!$K$7:$K$36)/D10)</f>
        <v/>
      </c>
      <c r="F10" s="24">
        <f>IF(E10="","",LOOKUP(E10,'المؤشرات'!$M$15:$M$17,'المؤشرات'!$N$15:$N$17))</f>
        <v/>
      </c>
      <c r="H10" s="27">
        <f>IF('المؤشرات'!C8="","",'المؤشرات'!C8)</f>
        <v/>
      </c>
      <c r="I10" s="26">
        <f>IF(H10="","",'المؤشرات'!I8)</f>
        <v/>
      </c>
      <c r="J10" s="24">
        <f>IF(H10="","",'المؤشرات'!J8)</f>
        <v/>
      </c>
    </row>
    <row r="11">
      <c r="A11" s="24">
        <f>IF('المؤشرات'!M9="","",'المؤشرات'!M9)</f>
        <v/>
      </c>
      <c r="B11" s="25">
        <f>IF(A11="","",COUNTIF('المؤشرات'!$B$7:$B$36,A11))</f>
        <v/>
      </c>
      <c r="C11" s="26">
        <f>IF(N(B11)=0,"",AVERAGEIF('المؤشرات'!$B$7:$B$36,A11,'المؤشرات'!$I$7:$I$36))</f>
        <v/>
      </c>
      <c r="D11" s="26">
        <f>IF(A11="","",SUMIF('المؤشرات'!$B$7:$B$36,A11,'المؤشرات'!$H$7:$H$36))</f>
        <v/>
      </c>
      <c r="E11" s="26">
        <f>IF(N(D11)=0,"",SUMIF('المؤشرات'!$B$7:$B$36,A11,'المؤشرات'!$K$7:$K$36)/D11)</f>
        <v/>
      </c>
      <c r="F11" s="24">
        <f>IF(E11="","",LOOKUP(E11,'المؤشرات'!$M$15:$M$17,'المؤشرات'!$N$15:$N$17))</f>
        <v/>
      </c>
      <c r="H11" s="27">
        <f>IF('المؤشرات'!C9="","",'المؤشرات'!C9)</f>
        <v/>
      </c>
      <c r="I11" s="26">
        <f>IF(H11="","",'المؤشرات'!I9)</f>
        <v/>
      </c>
      <c r="J11" s="24">
        <f>IF(H11="","",'المؤشرات'!J9)</f>
        <v/>
      </c>
    </row>
    <row r="12">
      <c r="A12" s="24">
        <f>IF('المؤشرات'!M10="","",'المؤشرات'!M10)</f>
        <v/>
      </c>
      <c r="B12" s="25">
        <f>IF(A12="","",COUNTIF('المؤشرات'!$B$7:$B$36,A12))</f>
        <v/>
      </c>
      <c r="C12" s="26">
        <f>IF(N(B12)=0,"",AVERAGEIF('المؤشرات'!$B$7:$B$36,A12,'المؤشرات'!$I$7:$I$36))</f>
        <v/>
      </c>
      <c r="D12" s="26">
        <f>IF(A12="","",SUMIF('المؤشرات'!$B$7:$B$36,A12,'المؤشرات'!$H$7:$H$36))</f>
        <v/>
      </c>
      <c r="E12" s="26">
        <f>IF(N(D12)=0,"",SUMIF('المؤشرات'!$B$7:$B$36,A12,'المؤشرات'!$K$7:$K$36)/D12)</f>
        <v/>
      </c>
      <c r="F12" s="24">
        <f>IF(E12="","",LOOKUP(E12,'المؤشرات'!$M$15:$M$17,'المؤشرات'!$N$15:$N$17))</f>
        <v/>
      </c>
      <c r="H12" s="27">
        <f>IF('المؤشرات'!C10="","",'المؤشرات'!C10)</f>
        <v/>
      </c>
      <c r="I12" s="26">
        <f>IF(H12="","",'المؤشرات'!I10)</f>
        <v/>
      </c>
      <c r="J12" s="24">
        <f>IF(H12="","",'المؤشرات'!J10)</f>
        <v/>
      </c>
    </row>
    <row r="13">
      <c r="A13" s="24">
        <f>IF('المؤشرات'!M11="","",'المؤشرات'!M11)</f>
        <v/>
      </c>
      <c r="B13" s="25">
        <f>IF(A13="","",COUNTIF('المؤشرات'!$B$7:$B$36,A13))</f>
        <v/>
      </c>
      <c r="C13" s="26">
        <f>IF(N(B13)=0,"",AVERAGEIF('المؤشرات'!$B$7:$B$36,A13,'المؤشرات'!$I$7:$I$36))</f>
        <v/>
      </c>
      <c r="D13" s="26">
        <f>IF(A13="","",SUMIF('المؤشرات'!$B$7:$B$36,A13,'المؤشرات'!$H$7:$H$36))</f>
        <v/>
      </c>
      <c r="E13" s="26">
        <f>IF(N(D13)=0,"",SUMIF('المؤشرات'!$B$7:$B$36,A13,'المؤشرات'!$K$7:$K$36)/D13)</f>
        <v/>
      </c>
      <c r="F13" s="24">
        <f>IF(E13="","",LOOKUP(E13,'المؤشرات'!$M$15:$M$17,'المؤشرات'!$N$15:$N$17))</f>
        <v/>
      </c>
      <c r="H13" s="27">
        <f>IF('المؤشرات'!C11="","",'المؤشرات'!C11)</f>
        <v/>
      </c>
      <c r="I13" s="26">
        <f>IF(H13="","",'المؤشرات'!I11)</f>
        <v/>
      </c>
      <c r="J13" s="24">
        <f>IF(H13="","",'المؤشرات'!J11)</f>
        <v/>
      </c>
    </row>
    <row r="14">
      <c r="A14" s="24">
        <f>IF('المؤشرات'!M12="","",'المؤشرات'!M12)</f>
        <v/>
      </c>
      <c r="B14" s="25">
        <f>IF(A14="","",COUNTIF('المؤشرات'!$B$7:$B$36,A14))</f>
        <v/>
      </c>
      <c r="C14" s="26">
        <f>IF(N(B14)=0,"",AVERAGEIF('المؤشرات'!$B$7:$B$36,A14,'المؤشرات'!$I$7:$I$36))</f>
        <v/>
      </c>
      <c r="D14" s="26">
        <f>IF(A14="","",SUMIF('المؤشرات'!$B$7:$B$36,A14,'المؤشرات'!$H$7:$H$36))</f>
        <v/>
      </c>
      <c r="E14" s="26">
        <f>IF(N(D14)=0,"",SUMIF('المؤشرات'!$B$7:$B$36,A14,'المؤشرات'!$K$7:$K$36)/D14)</f>
        <v/>
      </c>
      <c r="F14" s="24">
        <f>IF(E14="","",LOOKUP(E14,'المؤشرات'!$M$15:$M$17,'المؤشرات'!$N$15:$N$17))</f>
        <v/>
      </c>
      <c r="H14" s="27">
        <f>IF('المؤشرات'!C12="","",'المؤشرات'!C12)</f>
        <v/>
      </c>
      <c r="I14" s="26">
        <f>IF(H14="","",'المؤشرات'!I12)</f>
        <v/>
      </c>
      <c r="J14" s="24">
        <f>IF(H14="","",'المؤشرات'!J12)</f>
        <v/>
      </c>
    </row>
    <row r="15">
      <c r="H15" s="27">
        <f>IF('المؤشرات'!C13="","",'المؤشرات'!C13)</f>
        <v/>
      </c>
      <c r="I15" s="26">
        <f>IF(H15="","",'المؤشرات'!I13)</f>
        <v/>
      </c>
      <c r="J15" s="24">
        <f>IF(H15="","",'المؤشرات'!J13)</f>
        <v/>
      </c>
    </row>
    <row r="16" ht="30" customHeight="1">
      <c r="A16" s="23" t="inlineStr">
        <is>
          <t>الحالة</t>
        </is>
      </c>
      <c r="B16" s="23" t="inlineStr">
        <is>
          <t>العدد</t>
        </is>
      </c>
      <c r="H16" s="27">
        <f>IF('المؤشرات'!C14="","",'المؤشرات'!C14)</f>
        <v/>
      </c>
      <c r="I16" s="26">
        <f>IF(H16="","",'المؤشرات'!I14)</f>
        <v/>
      </c>
      <c r="J16" s="24">
        <f>IF(H16="","",'المؤشرات'!J14)</f>
        <v/>
      </c>
    </row>
    <row r="17">
      <c r="A17" s="28" t="inlineStr">
        <is>
          <t>محقق</t>
        </is>
      </c>
      <c r="B17" s="25">
        <f>COUNTIF('المؤشرات'!$J$7:$J$36,A17)</f>
        <v/>
      </c>
      <c r="H17" s="27">
        <f>IF('المؤشرات'!C15="","",'المؤشرات'!C15)</f>
        <v/>
      </c>
      <c r="I17" s="26">
        <f>IF(H17="","",'المؤشرات'!I15)</f>
        <v/>
      </c>
      <c r="J17" s="24">
        <f>IF(H17="","",'المؤشرات'!J15)</f>
        <v/>
      </c>
    </row>
    <row r="18">
      <c r="A18" s="28" t="inlineStr">
        <is>
          <t>قريب</t>
        </is>
      </c>
      <c r="B18" s="25">
        <f>COUNTIF('المؤشرات'!$J$7:$J$36,A18)</f>
        <v/>
      </c>
      <c r="H18" s="27">
        <f>IF('المؤشرات'!C16="","",'المؤشرات'!C16)</f>
        <v/>
      </c>
      <c r="I18" s="26">
        <f>IF(H18="","",'المؤشرات'!I16)</f>
        <v/>
      </c>
      <c r="J18" s="24">
        <f>IF(H18="","",'المؤشرات'!J16)</f>
        <v/>
      </c>
    </row>
    <row r="19">
      <c r="A19" s="28" t="inlineStr">
        <is>
          <t>متأخر</t>
        </is>
      </c>
      <c r="B19" s="25">
        <f>COUNTIF('المؤشرات'!$J$7:$J$36,A19)</f>
        <v/>
      </c>
      <c r="H19" s="27">
        <f>IF('المؤشرات'!C17="","",'المؤشرات'!C17)</f>
        <v/>
      </c>
      <c r="I19" s="26">
        <f>IF(H19="","",'المؤشرات'!I17)</f>
        <v/>
      </c>
      <c r="J19" s="24">
        <f>IF(H19="","",'المؤشرات'!J17)</f>
        <v/>
      </c>
    </row>
    <row r="20">
      <c r="H20" s="27">
        <f>IF('المؤشرات'!C18="","",'المؤشرات'!C18)</f>
        <v/>
      </c>
      <c r="I20" s="26">
        <f>IF(H20="","",'المؤشرات'!I18)</f>
        <v/>
      </c>
      <c r="J20" s="24">
        <f>IF(H20="","",'المؤشرات'!J18)</f>
        <v/>
      </c>
    </row>
  </sheetData>
  <sheetProtection selectLockedCells="0" selectUnlockedCells="0" sheet="1" objects="0" insertRows="1" insertHyperlinks="1" autoFilter="0" scenarios="0" formatColumns="0" deleteColumns="1" insertColumns="1" pivotTables="1" deleteRows="1" formatCells="0" formatRows="0" sort="0"/>
  <mergeCells count="10">
    <mergeCell ref="A4:B4"/>
    <mergeCell ref="A1:J1"/>
    <mergeCell ref="D4"/>
    <mergeCell ref="E4:F4"/>
    <mergeCell ref="C4"/>
    <mergeCell ref="A5:B5"/>
    <mergeCell ref="D5"/>
    <mergeCell ref="E5:F5"/>
    <mergeCell ref="A2:J2"/>
    <mergeCell ref="C5"/>
  </mergeCells>
  <conditionalFormatting sqref="F9:F14">
    <cfRule type="cellIs" priority="1" operator="equal" dxfId="0">
      <formula>"متأخر"</formula>
    </cfRule>
    <cfRule type="cellIs" priority="2" operator="equal" dxfId="1">
      <formula>"محقق"</formula>
    </cfRule>
  </conditionalFormatting>
  <conditionalFormatting sqref="J9:J20">
    <cfRule type="cellIs" priority="3" operator="equal" dxfId="0">
      <formula>"متأخر"</formula>
    </cfRule>
    <cfRule type="cellIs" priority="4" operator="equal" dxfId="2">
      <formula>"قريب"</formula>
    </cfRule>
    <cfRule type="cellIs" priority="5" operator="equal" dxfId="1">
      <formula>"محقق"</formula>
    </cfRule>
  </conditionalFormatting>
  <pageMargins left="0.75" right="0.75" top="1" bottom="1" header="0.5" footer="0.5"/>
  <drawing xmlns:r="http://schemas.openxmlformats.org/officeDocument/2006/relationships" r:id="rId1"/>
</worksheet>
</file>

<file path=xl/worksheets/sheet4.xml><?xml version="1.0" encoding="utf-8"?>
<worksheet xmlns="http://schemas.openxmlformats.org/spreadsheetml/2006/main">
  <sheetPr>
    <outlinePr summaryBelow="1" summaryRight="1"/>
    <pageSetUpPr/>
  </sheetPr>
  <dimension ref="A1:N37"/>
  <sheetViews>
    <sheetView showGridLines="0" rightToLeft="1" workbookViewId="0">
      <pane xSplit="3" ySplit="6" topLeftCell="D7" activePane="bottomRight" state="frozen"/>
      <selection pane="topRight"/>
      <selection pane="bottomLeft"/>
      <selection pane="bottomRight" activeCell="A1" sqref="A1"/>
    </sheetView>
  </sheetViews>
  <sheetFormatPr baseColWidth="8" defaultRowHeight="15"/>
  <cols>
    <col width="6" customWidth="1" min="1" max="1"/>
    <col width="12" customWidth="1" min="2" max="2"/>
    <col width="30" customWidth="1" min="3" max="3"/>
    <col width="10" customWidth="1" min="4" max="4"/>
    <col width="13" customWidth="1" min="5" max="5"/>
    <col width="12" customWidth="1" min="6" max="6"/>
    <col width="12" customWidth="1" min="7" max="7"/>
    <col width="9" customWidth="1" min="8" max="8"/>
    <col width="12" customWidth="1" min="9" max="9"/>
    <col width="11" customWidth="1" min="10" max="10"/>
    <col width="12" customWidth="1" min="11" max="11"/>
    <col width="3" customWidth="1" min="12" max="12"/>
    <col width="14" customWidth="1" min="13" max="13"/>
    <col width="11" customWidth="1" min="14" max="14"/>
  </cols>
  <sheetData>
    <row r="1" ht="30" customHeight="1">
      <c r="A1" s="15" t="inlineStr">
        <is>
          <t>مؤشرات الأداء الرئيسية</t>
        </is>
      </c>
      <c r="B1" s="16" t="n"/>
      <c r="C1" s="16" t="n"/>
      <c r="D1" s="16" t="n"/>
      <c r="E1" s="16" t="n"/>
      <c r="F1" s="16" t="n"/>
      <c r="G1" s="16" t="n"/>
      <c r="H1" s="16" t="n"/>
      <c r="I1" s="16" t="n"/>
      <c r="J1" s="16" t="n"/>
      <c r="K1" s="16" t="n"/>
    </row>
    <row r="2" ht="30" customHeight="1">
      <c r="A2" s="17" t="inlineStr">
        <is>
          <t>الخلايا الصفراء للإدخال.</t>
        </is>
      </c>
    </row>
    <row r="4">
      <c r="B4" s="28" t="inlineStr">
        <is>
          <t>الفترة</t>
        </is>
      </c>
      <c r="C4" s="29" t="inlineStr">
        <is>
          <t>الربع الثالث 2026</t>
        </is>
      </c>
    </row>
    <row r="6" ht="30" customHeight="1">
      <c r="A6" s="23" t="inlineStr">
        <is>
          <t>م</t>
        </is>
      </c>
      <c r="B6" s="23" t="inlineStr">
        <is>
          <t>المحور</t>
        </is>
      </c>
      <c r="C6" s="23" t="inlineStr">
        <is>
          <t>المؤشر</t>
        </is>
      </c>
      <c r="D6" s="23" t="inlineStr">
        <is>
          <t>الوحدة</t>
        </is>
      </c>
      <c r="E6" s="23" t="inlineStr">
        <is>
          <t>الاتجاه</t>
        </is>
      </c>
      <c r="F6" s="23" t="inlineStr">
        <is>
          <t>المستهدف</t>
        </is>
      </c>
      <c r="G6" s="23" t="inlineStr">
        <is>
          <t>الفعلي</t>
        </is>
      </c>
      <c r="H6" s="23" t="inlineStr">
        <is>
          <t>الوزن</t>
        </is>
      </c>
      <c r="I6" s="23" t="inlineStr">
        <is>
          <t>التحقيق</t>
        </is>
      </c>
      <c r="J6" s="23" t="inlineStr">
        <is>
          <t>الحالة</t>
        </is>
      </c>
      <c r="K6" s="23" t="inlineStr">
        <is>
          <t>الدرجة الموزونة</t>
        </is>
      </c>
      <c r="M6" s="23" t="inlineStr">
        <is>
          <t>المحاور</t>
        </is>
      </c>
      <c r="N6" s="23" t="inlineStr"/>
    </row>
    <row r="7">
      <c r="A7" s="25">
        <f>IF(C7="","",ROW()-6)</f>
        <v/>
      </c>
      <c r="B7" s="30" t="inlineStr">
        <is>
          <t>مالي</t>
        </is>
      </c>
      <c r="C7" s="29" t="inlineStr">
        <is>
          <t>إيرادات المبيعات</t>
        </is>
      </c>
      <c r="D7" s="30" t="inlineStr">
        <is>
          <t>مليون</t>
        </is>
      </c>
      <c r="E7" s="30" t="inlineStr">
        <is>
          <t>أعلى أفضل</t>
        </is>
      </c>
      <c r="F7" s="31" t="n">
        <v>12</v>
      </c>
      <c r="G7" s="31" t="n">
        <v>12.6</v>
      </c>
      <c r="H7" s="32" t="n">
        <v>0.15</v>
      </c>
      <c r="I7" s="26">
        <f>IF(OR(F7="",G7=""),"",IFERROR(IF(E7="أقل أفضل",F7/G7,G7/F7),0))</f>
        <v/>
      </c>
      <c r="J7" s="24">
        <f>IF(I7="","",LOOKUP(I7,$M$15:$M$17,$N$15:$N$17))</f>
        <v/>
      </c>
      <c r="K7" s="26">
        <f>IF(I7="","",MIN(I7,$N$19)*N(H7))</f>
        <v/>
      </c>
      <c r="M7" s="29" t="inlineStr">
        <is>
          <t>مالي</t>
        </is>
      </c>
    </row>
    <row r="8">
      <c r="A8" s="25">
        <f>IF(C8="","",ROW()-6)</f>
        <v/>
      </c>
      <c r="B8" s="30" t="inlineStr">
        <is>
          <t>مالي</t>
        </is>
      </c>
      <c r="C8" s="29" t="inlineStr">
        <is>
          <t>هامش صافي الربح</t>
        </is>
      </c>
      <c r="D8" s="30" t="inlineStr">
        <is>
          <t>%</t>
        </is>
      </c>
      <c r="E8" s="30" t="inlineStr">
        <is>
          <t>أعلى أفضل</t>
        </is>
      </c>
      <c r="F8" s="32" t="n">
        <v>0.15</v>
      </c>
      <c r="G8" s="32" t="n">
        <v>0.132</v>
      </c>
      <c r="H8" s="32" t="n">
        <v>0.1</v>
      </c>
      <c r="I8" s="26">
        <f>IF(OR(F8="",G8=""),"",IFERROR(IF(E8="أقل أفضل",F8/G8,G8/F8),0))</f>
        <v/>
      </c>
      <c r="J8" s="24">
        <f>IF(I8="","",LOOKUP(I8,$M$15:$M$17,$N$15:$N$17))</f>
        <v/>
      </c>
      <c r="K8" s="26">
        <f>IF(I8="","",MIN(I8,$N$19)*N(H8))</f>
        <v/>
      </c>
      <c r="M8" s="29" t="inlineStr">
        <is>
          <t>العملاء</t>
        </is>
      </c>
    </row>
    <row r="9">
      <c r="A9" s="25">
        <f>IF(C9="","",ROW()-6)</f>
        <v/>
      </c>
      <c r="B9" s="30" t="inlineStr">
        <is>
          <t>مالي</t>
        </is>
      </c>
      <c r="C9" s="29" t="inlineStr">
        <is>
          <t>متوسط فترة التحصيل</t>
        </is>
      </c>
      <c r="D9" s="30" t="inlineStr">
        <is>
          <t>يوم</t>
        </is>
      </c>
      <c r="E9" s="30" t="inlineStr">
        <is>
          <t>أقل أفضل</t>
        </is>
      </c>
      <c r="F9" s="31" t="n">
        <v>45</v>
      </c>
      <c r="G9" s="31" t="n">
        <v>52</v>
      </c>
      <c r="H9" s="32" t="n">
        <v>0.1</v>
      </c>
      <c r="I9" s="26">
        <f>IF(OR(F9="",G9=""),"",IFERROR(IF(E9="أقل أفضل",F9/G9,G9/F9),0))</f>
        <v/>
      </c>
      <c r="J9" s="24">
        <f>IF(I9="","",LOOKUP(I9,$M$15:$M$17,$N$15:$N$17))</f>
        <v/>
      </c>
      <c r="K9" s="26">
        <f>IF(I9="","",MIN(I9,$N$19)*N(H9))</f>
        <v/>
      </c>
      <c r="M9" s="29" t="inlineStr">
        <is>
          <t>العمليات</t>
        </is>
      </c>
    </row>
    <row r="10">
      <c r="A10" s="25">
        <f>IF(C10="","",ROW()-6)</f>
        <v/>
      </c>
      <c r="B10" s="30" t="inlineStr">
        <is>
          <t>العملاء</t>
        </is>
      </c>
      <c r="C10" s="29" t="inlineStr">
        <is>
          <t>رضا العملاء</t>
        </is>
      </c>
      <c r="D10" s="30" t="inlineStr">
        <is>
          <t>%</t>
        </is>
      </c>
      <c r="E10" s="30" t="inlineStr">
        <is>
          <t>أعلى أفضل</t>
        </is>
      </c>
      <c r="F10" s="32" t="n">
        <v>0.9</v>
      </c>
      <c r="G10" s="32" t="n">
        <v>0.92</v>
      </c>
      <c r="H10" s="32" t="n">
        <v>0.1</v>
      </c>
      <c r="I10" s="26">
        <f>IF(OR(F10="",G10=""),"",IFERROR(IF(E10="أقل أفضل",F10/G10,G10/F10),0))</f>
        <v/>
      </c>
      <c r="J10" s="24">
        <f>IF(I10="","",LOOKUP(I10,$M$15:$M$17,$N$15:$N$17))</f>
        <v/>
      </c>
      <c r="K10" s="26">
        <f>IF(I10="","",MIN(I10,$N$19)*N(H10))</f>
        <v/>
      </c>
      <c r="M10" s="29" t="inlineStr">
        <is>
          <t>الأفراد</t>
        </is>
      </c>
    </row>
    <row r="11">
      <c r="A11" s="25">
        <f>IF(C11="","",ROW()-6)</f>
        <v/>
      </c>
      <c r="B11" s="30" t="inlineStr">
        <is>
          <t>العملاء</t>
        </is>
      </c>
      <c r="C11" s="29" t="inlineStr">
        <is>
          <t>عملاء جدد</t>
        </is>
      </c>
      <c r="D11" s="30" t="inlineStr">
        <is>
          <t>عميل</t>
        </is>
      </c>
      <c r="E11" s="30" t="inlineStr">
        <is>
          <t>أعلى أفضل</t>
        </is>
      </c>
      <c r="F11" s="31" t="n">
        <v>120</v>
      </c>
      <c r="G11" s="31" t="n">
        <v>109</v>
      </c>
      <c r="H11" s="32" t="n">
        <v>0.1</v>
      </c>
      <c r="I11" s="26">
        <f>IF(OR(F11="",G11=""),"",IFERROR(IF(E11="أقل أفضل",F11/G11,G11/F11),0))</f>
        <v/>
      </c>
      <c r="J11" s="24">
        <f>IF(I11="","",LOOKUP(I11,$M$15:$M$17,$N$15:$N$17))</f>
        <v/>
      </c>
      <c r="K11" s="26">
        <f>IF(I11="","",MIN(I11,$N$19)*N(H11))</f>
        <v/>
      </c>
      <c r="M11" s="29" t="n"/>
    </row>
    <row r="12">
      <c r="A12" s="25">
        <f>IF(C12="","",ROW()-6)</f>
        <v/>
      </c>
      <c r="B12" s="30" t="inlineStr">
        <is>
          <t>العملاء</t>
        </is>
      </c>
      <c r="C12" s="29" t="inlineStr">
        <is>
          <t>نسبة الاحتفاظ بالعملاء</t>
        </is>
      </c>
      <c r="D12" s="30" t="inlineStr">
        <is>
          <t>%</t>
        </is>
      </c>
      <c r="E12" s="30" t="inlineStr">
        <is>
          <t>أعلى أفضل</t>
        </is>
      </c>
      <c r="F12" s="32" t="n">
        <v>0.85</v>
      </c>
      <c r="G12" s="32" t="n">
        <v>0.86</v>
      </c>
      <c r="H12" s="32" t="n">
        <v>0.1</v>
      </c>
      <c r="I12" s="26">
        <f>IF(OR(F12="",G12=""),"",IFERROR(IF(E12="أقل أفضل",F12/G12,G12/F12),0))</f>
        <v/>
      </c>
      <c r="J12" s="24">
        <f>IF(I12="","",LOOKUP(I12,$M$15:$M$17,$N$15:$N$17))</f>
        <v/>
      </c>
      <c r="K12" s="26">
        <f>IF(I12="","",MIN(I12,$N$19)*N(H12))</f>
        <v/>
      </c>
      <c r="M12" s="29" t="n"/>
    </row>
    <row r="13">
      <c r="A13" s="25">
        <f>IF(C13="","",ROW()-6)</f>
        <v/>
      </c>
      <c r="B13" s="30" t="inlineStr">
        <is>
          <t>العمليات</t>
        </is>
      </c>
      <c r="C13" s="29" t="inlineStr">
        <is>
          <t>نسبة المرتجعات</t>
        </is>
      </c>
      <c r="D13" s="30" t="inlineStr">
        <is>
          <t>%</t>
        </is>
      </c>
      <c r="E13" s="30" t="inlineStr">
        <is>
          <t>أقل أفضل</t>
        </is>
      </c>
      <c r="F13" s="32" t="n">
        <v>0.02</v>
      </c>
      <c r="G13" s="32" t="n">
        <v>0.025</v>
      </c>
      <c r="H13" s="32" t="n">
        <v>0.1</v>
      </c>
      <c r="I13" s="26">
        <f>IF(OR(F13="",G13=""),"",IFERROR(IF(E13="أقل أفضل",F13/G13,G13/F13),0))</f>
        <v/>
      </c>
      <c r="J13" s="24">
        <f>IF(I13="","",LOOKUP(I13,$M$15:$M$17,$N$15:$N$17))</f>
        <v/>
      </c>
      <c r="K13" s="26">
        <f>IF(I13="","",MIN(I13,$N$19)*N(H13))</f>
        <v/>
      </c>
    </row>
    <row r="14" ht="30" customHeight="1">
      <c r="A14" s="25">
        <f>IF(C14="","",ROW()-6)</f>
        <v/>
      </c>
      <c r="B14" s="30" t="inlineStr">
        <is>
          <t>العمليات</t>
        </is>
      </c>
      <c r="C14" s="29" t="inlineStr">
        <is>
          <t>التسليم في الموعد</t>
        </is>
      </c>
      <c r="D14" s="30" t="inlineStr">
        <is>
          <t>%</t>
        </is>
      </c>
      <c r="E14" s="30" t="inlineStr">
        <is>
          <t>أعلى أفضل</t>
        </is>
      </c>
      <c r="F14" s="32" t="n">
        <v>0.95</v>
      </c>
      <c r="G14" s="32" t="n">
        <v>0.93</v>
      </c>
      <c r="H14" s="32" t="n">
        <v>0.1</v>
      </c>
      <c r="I14" s="26">
        <f>IF(OR(F14="",G14=""),"",IFERROR(IF(E14="أقل أفضل",F14/G14,G14/F14),0))</f>
        <v/>
      </c>
      <c r="J14" s="24">
        <f>IF(I14="","",LOOKUP(I14,$M$15:$M$17,$N$15:$N$17))</f>
        <v/>
      </c>
      <c r="K14" s="26">
        <f>IF(I14="","",MIN(I14,$N$19)*N(H14))</f>
        <v/>
      </c>
      <c r="M14" s="23" t="inlineStr">
        <is>
          <t>التحقيق من</t>
        </is>
      </c>
      <c r="N14" s="23" t="inlineStr">
        <is>
          <t>الحالة</t>
        </is>
      </c>
    </row>
    <row r="15">
      <c r="A15" s="25">
        <f>IF(C15="","",ROW()-6)</f>
        <v/>
      </c>
      <c r="B15" s="30" t="inlineStr">
        <is>
          <t>الأفراد</t>
        </is>
      </c>
      <c r="C15" s="29" t="inlineStr">
        <is>
          <t>معدل دوران الموظفين</t>
        </is>
      </c>
      <c r="D15" s="30" t="inlineStr">
        <is>
          <t>%</t>
        </is>
      </c>
      <c r="E15" s="30" t="inlineStr">
        <is>
          <t>أقل أفضل</t>
        </is>
      </c>
      <c r="F15" s="32" t="n">
        <v>0.1</v>
      </c>
      <c r="G15" s="32" t="n">
        <v>0.08</v>
      </c>
      <c r="H15" s="32" t="n">
        <v>0.1</v>
      </c>
      <c r="I15" s="26">
        <f>IF(OR(F15="",G15=""),"",IFERROR(IF(E15="أقل أفضل",F15/G15,G15/F15),0))</f>
        <v/>
      </c>
      <c r="J15" s="24">
        <f>IF(I15="","",LOOKUP(I15,$M$15:$M$17,$N$15:$N$17))</f>
        <v/>
      </c>
      <c r="K15" s="26">
        <f>IF(I15="","",MIN(I15,$N$19)*N(H15))</f>
        <v/>
      </c>
      <c r="M15" s="32" t="n">
        <v>0</v>
      </c>
      <c r="N15" s="30" t="inlineStr">
        <is>
          <t>متأخر</t>
        </is>
      </c>
    </row>
    <row r="16">
      <c r="A16" s="25">
        <f>IF(C16="","",ROW()-6)</f>
        <v/>
      </c>
      <c r="B16" s="30" t="inlineStr">
        <is>
          <t>الأفراد</t>
        </is>
      </c>
      <c r="C16" s="29" t="inlineStr">
        <is>
          <t>ساعات التدريب للموظف</t>
        </is>
      </c>
      <c r="D16" s="30" t="inlineStr">
        <is>
          <t>ساعة</t>
        </is>
      </c>
      <c r="E16" s="30" t="inlineStr">
        <is>
          <t>أعلى أفضل</t>
        </is>
      </c>
      <c r="F16" s="31" t="n">
        <v>24</v>
      </c>
      <c r="G16" s="31" t="n">
        <v>18</v>
      </c>
      <c r="H16" s="32" t="n">
        <v>0.05</v>
      </c>
      <c r="I16" s="26">
        <f>IF(OR(F16="",G16=""),"",IFERROR(IF(E16="أقل أفضل",F16/G16,G16/F16),0))</f>
        <v/>
      </c>
      <c r="J16" s="24">
        <f>IF(I16="","",LOOKUP(I16,$M$15:$M$17,$N$15:$N$17))</f>
        <v/>
      </c>
      <c r="K16" s="26">
        <f>IF(I16="","",MIN(I16,$N$19)*N(H16))</f>
        <v/>
      </c>
      <c r="M16" s="32" t="n">
        <v>0.9</v>
      </c>
      <c r="N16" s="30" t="inlineStr">
        <is>
          <t>قريب</t>
        </is>
      </c>
    </row>
    <row r="17">
      <c r="A17" s="25">
        <f>IF(C17="","",ROW()-6)</f>
        <v/>
      </c>
      <c r="B17" s="30" t="n"/>
      <c r="C17" s="29" t="n"/>
      <c r="D17" s="30" t="n"/>
      <c r="E17" s="30" t="n"/>
      <c r="F17" s="31" t="n"/>
      <c r="G17" s="31" t="n"/>
      <c r="H17" s="32" t="n"/>
      <c r="I17" s="26">
        <f>IF(OR(F17="",G17=""),"",IFERROR(IF(E17="أقل أفضل",F17/G17,G17/F17),0))</f>
        <v/>
      </c>
      <c r="J17" s="24">
        <f>IF(I17="","",LOOKUP(I17,$M$15:$M$17,$N$15:$N$17))</f>
        <v/>
      </c>
      <c r="K17" s="26">
        <f>IF(I17="","",MIN(I17,$N$19)*N(H17))</f>
        <v/>
      </c>
      <c r="M17" s="32" t="n">
        <v>1</v>
      </c>
      <c r="N17" s="30" t="inlineStr">
        <is>
          <t>محقق</t>
        </is>
      </c>
    </row>
    <row r="18">
      <c r="A18" s="25">
        <f>IF(C18="","",ROW()-6)</f>
        <v/>
      </c>
      <c r="B18" s="30" t="n"/>
      <c r="C18" s="29" t="n"/>
      <c r="D18" s="30" t="n"/>
      <c r="E18" s="30" t="n"/>
      <c r="F18" s="31" t="n"/>
      <c r="G18" s="31" t="n"/>
      <c r="H18" s="32" t="n"/>
      <c r="I18" s="26">
        <f>IF(OR(F18="",G18=""),"",IFERROR(IF(E18="أقل أفضل",F18/G18,G18/F18),0))</f>
        <v/>
      </c>
      <c r="J18" s="24">
        <f>IF(I18="","",LOOKUP(I18,$M$15:$M$17,$N$15:$N$17))</f>
        <v/>
      </c>
      <c r="K18" s="26">
        <f>IF(I18="","",MIN(I18,$N$19)*N(H18))</f>
        <v/>
      </c>
    </row>
    <row r="19">
      <c r="A19" s="25">
        <f>IF(C19="","",ROW()-6)</f>
        <v/>
      </c>
      <c r="B19" s="30" t="n"/>
      <c r="C19" s="29" t="n"/>
      <c r="D19" s="30" t="n"/>
      <c r="E19" s="30" t="n"/>
      <c r="F19" s="31" t="n"/>
      <c r="G19" s="31" t="n"/>
      <c r="H19" s="32" t="n"/>
      <c r="I19" s="26">
        <f>IF(OR(F19="",G19=""),"",IFERROR(IF(E19="أقل أفضل",F19/G19,G19/F19),0))</f>
        <v/>
      </c>
      <c r="J19" s="24">
        <f>IF(I19="","",LOOKUP(I19,$M$15:$M$17,$N$15:$N$17))</f>
        <v/>
      </c>
      <c r="K19" s="26">
        <f>IF(I19="","",MIN(I19,$N$19)*N(H19))</f>
        <v/>
      </c>
      <c r="M19" s="28" t="inlineStr">
        <is>
          <t>سقف التحقيق في الدرجة</t>
        </is>
      </c>
      <c r="N19" s="32" t="n">
        <v>1.2</v>
      </c>
    </row>
    <row r="20">
      <c r="A20" s="25">
        <f>IF(C20="","",ROW()-6)</f>
        <v/>
      </c>
      <c r="B20" s="30" t="n"/>
      <c r="C20" s="29" t="n"/>
      <c r="D20" s="30" t="n"/>
      <c r="E20" s="30" t="n"/>
      <c r="F20" s="31" t="n"/>
      <c r="G20" s="31" t="n"/>
      <c r="H20" s="32" t="n"/>
      <c r="I20" s="26">
        <f>IF(OR(F20="",G20=""),"",IFERROR(IF(E20="أقل أفضل",F20/G20,G20/F20),0))</f>
        <v/>
      </c>
      <c r="J20" s="24">
        <f>IF(I20="","",LOOKUP(I20,$M$15:$M$17,$N$15:$N$17))</f>
        <v/>
      </c>
      <c r="K20" s="26">
        <f>IF(I20="","",MIN(I20,$N$19)*N(H20))</f>
        <v/>
      </c>
    </row>
    <row r="21">
      <c r="A21" s="25">
        <f>IF(C21="","",ROW()-6)</f>
        <v/>
      </c>
      <c r="B21" s="30" t="n"/>
      <c r="C21" s="29" t="n"/>
      <c r="D21" s="30" t="n"/>
      <c r="E21" s="30" t="n"/>
      <c r="F21" s="31" t="n"/>
      <c r="G21" s="31" t="n"/>
      <c r="H21" s="32" t="n"/>
      <c r="I21" s="26">
        <f>IF(OR(F21="",G21=""),"",IFERROR(IF(E21="أقل أفضل",F21/G21,G21/F21),0))</f>
        <v/>
      </c>
      <c r="J21" s="24">
        <f>IF(I21="","",LOOKUP(I21,$M$15:$M$17,$N$15:$N$17))</f>
        <v/>
      </c>
      <c r="K21" s="26">
        <f>IF(I21="","",MIN(I21,$N$19)*N(H21))</f>
        <v/>
      </c>
    </row>
    <row r="22">
      <c r="A22" s="25">
        <f>IF(C22="","",ROW()-6)</f>
        <v/>
      </c>
      <c r="B22" s="30" t="n"/>
      <c r="C22" s="29" t="n"/>
      <c r="D22" s="30" t="n"/>
      <c r="E22" s="30" t="n"/>
      <c r="F22" s="31" t="n"/>
      <c r="G22" s="31" t="n"/>
      <c r="H22" s="32" t="n"/>
      <c r="I22" s="26">
        <f>IF(OR(F22="",G22=""),"",IFERROR(IF(E22="أقل أفضل",F22/G22,G22/F22),0))</f>
        <v/>
      </c>
      <c r="J22" s="24">
        <f>IF(I22="","",LOOKUP(I22,$M$15:$M$17,$N$15:$N$17))</f>
        <v/>
      </c>
      <c r="K22" s="26">
        <f>IF(I22="","",MIN(I22,$N$19)*N(H22))</f>
        <v/>
      </c>
    </row>
    <row r="23">
      <c r="A23" s="25">
        <f>IF(C23="","",ROW()-6)</f>
        <v/>
      </c>
      <c r="B23" s="30" t="n"/>
      <c r="C23" s="29" t="n"/>
      <c r="D23" s="30" t="n"/>
      <c r="E23" s="30" t="n"/>
      <c r="F23" s="31" t="n"/>
      <c r="G23" s="31" t="n"/>
      <c r="H23" s="32" t="n"/>
      <c r="I23" s="26">
        <f>IF(OR(F23="",G23=""),"",IFERROR(IF(E23="أقل أفضل",F23/G23,G23/F23),0))</f>
        <v/>
      </c>
      <c r="J23" s="24">
        <f>IF(I23="","",LOOKUP(I23,$M$15:$M$17,$N$15:$N$17))</f>
        <v/>
      </c>
      <c r="K23" s="26">
        <f>IF(I23="","",MIN(I23,$N$19)*N(H23))</f>
        <v/>
      </c>
    </row>
    <row r="24">
      <c r="A24" s="25">
        <f>IF(C24="","",ROW()-6)</f>
        <v/>
      </c>
      <c r="B24" s="30" t="n"/>
      <c r="C24" s="29" t="n"/>
      <c r="D24" s="30" t="n"/>
      <c r="E24" s="30" t="n"/>
      <c r="F24" s="31" t="n"/>
      <c r="G24" s="31" t="n"/>
      <c r="H24" s="32" t="n"/>
      <c r="I24" s="26">
        <f>IF(OR(F24="",G24=""),"",IFERROR(IF(E24="أقل أفضل",F24/G24,G24/F24),0))</f>
        <v/>
      </c>
      <c r="J24" s="24">
        <f>IF(I24="","",LOOKUP(I24,$M$15:$M$17,$N$15:$N$17))</f>
        <v/>
      </c>
      <c r="K24" s="26">
        <f>IF(I24="","",MIN(I24,$N$19)*N(H24))</f>
        <v/>
      </c>
    </row>
    <row r="25">
      <c r="A25" s="25">
        <f>IF(C25="","",ROW()-6)</f>
        <v/>
      </c>
      <c r="B25" s="30" t="n"/>
      <c r="C25" s="29" t="n"/>
      <c r="D25" s="30" t="n"/>
      <c r="E25" s="30" t="n"/>
      <c r="F25" s="31" t="n"/>
      <c r="G25" s="31" t="n"/>
      <c r="H25" s="32" t="n"/>
      <c r="I25" s="26">
        <f>IF(OR(F25="",G25=""),"",IFERROR(IF(E25="أقل أفضل",F25/G25,G25/F25),0))</f>
        <v/>
      </c>
      <c r="J25" s="24">
        <f>IF(I25="","",LOOKUP(I25,$M$15:$M$17,$N$15:$N$17))</f>
        <v/>
      </c>
      <c r="K25" s="26">
        <f>IF(I25="","",MIN(I25,$N$19)*N(H25))</f>
        <v/>
      </c>
    </row>
    <row r="26">
      <c r="A26" s="25">
        <f>IF(C26="","",ROW()-6)</f>
        <v/>
      </c>
      <c r="B26" s="30" t="n"/>
      <c r="C26" s="29" t="n"/>
      <c r="D26" s="30" t="n"/>
      <c r="E26" s="30" t="n"/>
      <c r="F26" s="31" t="n"/>
      <c r="G26" s="31" t="n"/>
      <c r="H26" s="32" t="n"/>
      <c r="I26" s="26">
        <f>IF(OR(F26="",G26=""),"",IFERROR(IF(E26="أقل أفضل",F26/G26,G26/F26),0))</f>
        <v/>
      </c>
      <c r="J26" s="24">
        <f>IF(I26="","",LOOKUP(I26,$M$15:$M$17,$N$15:$N$17))</f>
        <v/>
      </c>
      <c r="K26" s="26">
        <f>IF(I26="","",MIN(I26,$N$19)*N(H26))</f>
        <v/>
      </c>
    </row>
    <row r="27">
      <c r="A27" s="25">
        <f>IF(C27="","",ROW()-6)</f>
        <v/>
      </c>
      <c r="B27" s="30" t="n"/>
      <c r="C27" s="29" t="n"/>
      <c r="D27" s="30" t="n"/>
      <c r="E27" s="30" t="n"/>
      <c r="F27" s="31" t="n"/>
      <c r="G27" s="31" t="n"/>
      <c r="H27" s="32" t="n"/>
      <c r="I27" s="26">
        <f>IF(OR(F27="",G27=""),"",IFERROR(IF(E27="أقل أفضل",F27/G27,G27/F27),0))</f>
        <v/>
      </c>
      <c r="J27" s="24">
        <f>IF(I27="","",LOOKUP(I27,$M$15:$M$17,$N$15:$N$17))</f>
        <v/>
      </c>
      <c r="K27" s="26">
        <f>IF(I27="","",MIN(I27,$N$19)*N(H27))</f>
        <v/>
      </c>
    </row>
    <row r="28">
      <c r="A28" s="25">
        <f>IF(C28="","",ROW()-6)</f>
        <v/>
      </c>
      <c r="B28" s="30" t="n"/>
      <c r="C28" s="29" t="n"/>
      <c r="D28" s="30" t="n"/>
      <c r="E28" s="30" t="n"/>
      <c r="F28" s="31" t="n"/>
      <c r="G28" s="31" t="n"/>
      <c r="H28" s="32" t="n"/>
      <c r="I28" s="26">
        <f>IF(OR(F28="",G28=""),"",IFERROR(IF(E28="أقل أفضل",F28/G28,G28/F28),0))</f>
        <v/>
      </c>
      <c r="J28" s="24">
        <f>IF(I28="","",LOOKUP(I28,$M$15:$M$17,$N$15:$N$17))</f>
        <v/>
      </c>
      <c r="K28" s="26">
        <f>IF(I28="","",MIN(I28,$N$19)*N(H28))</f>
        <v/>
      </c>
    </row>
    <row r="29">
      <c r="A29" s="25">
        <f>IF(C29="","",ROW()-6)</f>
        <v/>
      </c>
      <c r="B29" s="30" t="n"/>
      <c r="C29" s="29" t="n"/>
      <c r="D29" s="30" t="n"/>
      <c r="E29" s="30" t="n"/>
      <c r="F29" s="31" t="n"/>
      <c r="G29" s="31" t="n"/>
      <c r="H29" s="32" t="n"/>
      <c r="I29" s="26">
        <f>IF(OR(F29="",G29=""),"",IFERROR(IF(E29="أقل أفضل",F29/G29,G29/F29),0))</f>
        <v/>
      </c>
      <c r="J29" s="24">
        <f>IF(I29="","",LOOKUP(I29,$M$15:$M$17,$N$15:$N$17))</f>
        <v/>
      </c>
      <c r="K29" s="26">
        <f>IF(I29="","",MIN(I29,$N$19)*N(H29))</f>
        <v/>
      </c>
    </row>
    <row r="30">
      <c r="A30" s="25">
        <f>IF(C30="","",ROW()-6)</f>
        <v/>
      </c>
      <c r="B30" s="30" t="n"/>
      <c r="C30" s="29" t="n"/>
      <c r="D30" s="30" t="n"/>
      <c r="E30" s="30" t="n"/>
      <c r="F30" s="31" t="n"/>
      <c r="G30" s="31" t="n"/>
      <c r="H30" s="32" t="n"/>
      <c r="I30" s="26">
        <f>IF(OR(F30="",G30=""),"",IFERROR(IF(E30="أقل أفضل",F30/G30,G30/F30),0))</f>
        <v/>
      </c>
      <c r="J30" s="24">
        <f>IF(I30="","",LOOKUP(I30,$M$15:$M$17,$N$15:$N$17))</f>
        <v/>
      </c>
      <c r="K30" s="26">
        <f>IF(I30="","",MIN(I30,$N$19)*N(H30))</f>
        <v/>
      </c>
    </row>
    <row r="31">
      <c r="A31" s="25">
        <f>IF(C31="","",ROW()-6)</f>
        <v/>
      </c>
      <c r="B31" s="30" t="n"/>
      <c r="C31" s="29" t="n"/>
      <c r="D31" s="30" t="n"/>
      <c r="E31" s="30" t="n"/>
      <c r="F31" s="31" t="n"/>
      <c r="G31" s="31" t="n"/>
      <c r="H31" s="32" t="n"/>
      <c r="I31" s="26">
        <f>IF(OR(F31="",G31=""),"",IFERROR(IF(E31="أقل أفضل",F31/G31,G31/F31),0))</f>
        <v/>
      </c>
      <c r="J31" s="24">
        <f>IF(I31="","",LOOKUP(I31,$M$15:$M$17,$N$15:$N$17))</f>
        <v/>
      </c>
      <c r="K31" s="26">
        <f>IF(I31="","",MIN(I31,$N$19)*N(H31))</f>
        <v/>
      </c>
    </row>
    <row r="32">
      <c r="A32" s="25">
        <f>IF(C32="","",ROW()-6)</f>
        <v/>
      </c>
      <c r="B32" s="30" t="n"/>
      <c r="C32" s="29" t="n"/>
      <c r="D32" s="30" t="n"/>
      <c r="E32" s="30" t="n"/>
      <c r="F32" s="31" t="n"/>
      <c r="G32" s="31" t="n"/>
      <c r="H32" s="32" t="n"/>
      <c r="I32" s="26">
        <f>IF(OR(F32="",G32=""),"",IFERROR(IF(E32="أقل أفضل",F32/G32,G32/F32),0))</f>
        <v/>
      </c>
      <c r="J32" s="24">
        <f>IF(I32="","",LOOKUP(I32,$M$15:$M$17,$N$15:$N$17))</f>
        <v/>
      </c>
      <c r="K32" s="26">
        <f>IF(I32="","",MIN(I32,$N$19)*N(H32))</f>
        <v/>
      </c>
    </row>
    <row r="33">
      <c r="A33" s="25">
        <f>IF(C33="","",ROW()-6)</f>
        <v/>
      </c>
      <c r="B33" s="30" t="n"/>
      <c r="C33" s="29" t="n"/>
      <c r="D33" s="30" t="n"/>
      <c r="E33" s="30" t="n"/>
      <c r="F33" s="31" t="n"/>
      <c r="G33" s="31" t="n"/>
      <c r="H33" s="32" t="n"/>
      <c r="I33" s="26">
        <f>IF(OR(F33="",G33=""),"",IFERROR(IF(E33="أقل أفضل",F33/G33,G33/F33),0))</f>
        <v/>
      </c>
      <c r="J33" s="24">
        <f>IF(I33="","",LOOKUP(I33,$M$15:$M$17,$N$15:$N$17))</f>
        <v/>
      </c>
      <c r="K33" s="26">
        <f>IF(I33="","",MIN(I33,$N$19)*N(H33))</f>
        <v/>
      </c>
    </row>
    <row r="34">
      <c r="A34" s="25">
        <f>IF(C34="","",ROW()-6)</f>
        <v/>
      </c>
      <c r="B34" s="30" t="n"/>
      <c r="C34" s="29" t="n"/>
      <c r="D34" s="30" t="n"/>
      <c r="E34" s="30" t="n"/>
      <c r="F34" s="31" t="n"/>
      <c r="G34" s="31" t="n"/>
      <c r="H34" s="32" t="n"/>
      <c r="I34" s="26">
        <f>IF(OR(F34="",G34=""),"",IFERROR(IF(E34="أقل أفضل",F34/G34,G34/F34),0))</f>
        <v/>
      </c>
      <c r="J34" s="24">
        <f>IF(I34="","",LOOKUP(I34,$M$15:$M$17,$N$15:$N$17))</f>
        <v/>
      </c>
      <c r="K34" s="26">
        <f>IF(I34="","",MIN(I34,$N$19)*N(H34))</f>
        <v/>
      </c>
    </row>
    <row r="35">
      <c r="A35" s="25">
        <f>IF(C35="","",ROW()-6)</f>
        <v/>
      </c>
      <c r="B35" s="30" t="n"/>
      <c r="C35" s="29" t="n"/>
      <c r="D35" s="30" t="n"/>
      <c r="E35" s="30" t="n"/>
      <c r="F35" s="31" t="n"/>
      <c r="G35" s="31" t="n"/>
      <c r="H35" s="32" t="n"/>
      <c r="I35" s="26">
        <f>IF(OR(F35="",G35=""),"",IFERROR(IF(E35="أقل أفضل",F35/G35,G35/F35),0))</f>
        <v/>
      </c>
      <c r="J35" s="24">
        <f>IF(I35="","",LOOKUP(I35,$M$15:$M$17,$N$15:$N$17))</f>
        <v/>
      </c>
      <c r="K35" s="26">
        <f>IF(I35="","",MIN(I35,$N$19)*N(H35))</f>
        <v/>
      </c>
    </row>
    <row r="36">
      <c r="A36" s="25">
        <f>IF(C36="","",ROW()-6)</f>
        <v/>
      </c>
      <c r="B36" s="30" t="n"/>
      <c r="C36" s="29" t="n"/>
      <c r="D36" s="30" t="n"/>
      <c r="E36" s="30" t="n"/>
      <c r="F36" s="31" t="n"/>
      <c r="G36" s="31" t="n"/>
      <c r="H36" s="32" t="n"/>
      <c r="I36" s="26">
        <f>IF(OR(F36="",G36=""),"",IFERROR(IF(E36="أقل أفضل",F36/G36,G36/F36),0))</f>
        <v/>
      </c>
      <c r="J36" s="24">
        <f>IF(I36="","",LOOKUP(I36,$M$15:$M$17,$N$15:$N$17))</f>
        <v/>
      </c>
      <c r="K36" s="26">
        <f>IF(I36="","",MIN(I36,$N$19)*N(H36))</f>
        <v/>
      </c>
    </row>
    <row r="37">
      <c r="A37" s="33" t="n"/>
      <c r="B37" s="33" t="n"/>
      <c r="C37" s="34" t="inlineStr">
        <is>
          <t>الإجمالي</t>
        </is>
      </c>
      <c r="D37" s="33" t="n"/>
      <c r="E37" s="33" t="n"/>
      <c r="F37" s="33" t="n"/>
      <c r="G37" s="33" t="n"/>
      <c r="H37" s="35">
        <f>SUM(H7:H36)</f>
        <v/>
      </c>
      <c r="I37" s="33" t="n"/>
      <c r="J37" s="33" t="n"/>
      <c r="K37" s="35">
        <f>SUM(K7:K36)</f>
        <v/>
      </c>
    </row>
  </sheetData>
  <sheetProtection selectLockedCells="0" selectUnlockedCells="0" sheet="1" objects="0" insertRows="1" insertHyperlinks="1" autoFilter="0" scenarios="0" formatColumns="0" deleteColumns="1" insertColumns="1" pivotTables="1" deleteRows="1" formatCells="0" formatRows="0" sort="0"/>
  <mergeCells count="2">
    <mergeCell ref="A2:K2"/>
    <mergeCell ref="A1:K1"/>
  </mergeCells>
  <conditionalFormatting sqref="J7:J36">
    <cfRule type="cellIs" priority="1" operator="equal" dxfId="0">
      <formula>"متأخر"</formula>
    </cfRule>
    <cfRule type="cellIs" priority="2" operator="equal" dxfId="2">
      <formula>"قريب"</formula>
    </cfRule>
    <cfRule type="cellIs" priority="3" operator="equal" dxfId="1">
      <formula>"محقق"</formula>
    </cfRule>
  </conditionalFormatting>
  <conditionalFormatting sqref="H37">
    <cfRule type="expression" priority="4" dxfId="0">
      <formula>ROUND(H37,4)&lt;&gt;1</formula>
    </cfRule>
  </conditionalFormatting>
  <dataValidations count="2">
    <dataValidation sqref="B7:B36" showDropDown="0" showInputMessage="0" showErrorMessage="0" allowBlank="1" type="list">
      <formula1>=$M$7:$M$12</formula1>
    </dataValidation>
    <dataValidation sqref="E7:E36" showDropDown="0" showInputMessage="0" showErrorMessage="0" allowBlank="1" type="list">
      <formula1>"أقل أفضل,أعلى أفضل"</formula1>
    </dataValidation>
  </dataValidation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2026-10-27T21:35:09Z</dcterms:created>
  <dcterms:modified xmlns:dcterms="http://purl.org/dc/terms/" xmlns:xsi="http://www.w3.org/2001/XMLSchema-instance" xsi:type="dcterms:W3CDTF">2026-10-27T21:35:09Z</dcterms:modified>
</cp:coreProperties>
</file>