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فواتير" sheetId="3" state="visible" r:id="rId3"/>
    <sheet xmlns:r="http://schemas.openxmlformats.org/officeDocument/2006/relationships" name="ملخص الأعمار" sheetId="4" state="visible" r:id="rId4"/>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Red]-#,##0.0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5" fontId="10" fillId="4" borderId="2" applyAlignment="1" applyProtection="1" pivotButton="0" quotePrefix="0" xfId="0">
      <alignment horizontal="center" vertical="center"/>
      <protection locked="0" hidden="0"/>
    </xf>
    <xf numFmtId="0" fontId="0" fillId="0" borderId="5" applyProtection="1" pivotButton="0" quotePrefix="0" xfId="0">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6" fontId="16" fillId="5" borderId="6" applyAlignment="1" pivotButton="0" quotePrefix="0" xfId="0">
      <alignment horizontal="center" vertical="center"/>
    </xf>
    <xf numFmtId="166" fontId="14" fillId="0" borderId="2" applyAlignment="1" pivotButton="0" quotePrefix="0" xfId="0">
      <alignment horizontal="center" vertical="center"/>
    </xf>
    <xf numFmtId="167" fontId="10" fillId="0" borderId="2" applyAlignment="1" pivotButton="0" quotePrefix="0" xfId="0">
      <alignment horizontal="center" vertical="center"/>
    </xf>
    <xf numFmtId="167" fontId="16" fillId="5" borderId="6" applyAlignment="1" pivotButton="0" quotePrefix="0" xfId="0">
      <alignment horizontal="center" vertical="center"/>
    </xf>
    <xf numFmtId="0" fontId="10" fillId="0" borderId="2" applyAlignment="1" pivotButton="0" quotePrefix="0" xfId="0">
      <alignment horizontal="right" vertical="center" wrapText="1"/>
    </xf>
    <xf numFmtId="166" fontId="15" fillId="3" borderId="2"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7F6000"/>
      </font>
      <fill>
        <patternFill patternType="solid">
          <fgColor rgb="00FFEB9C"/>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الأرصدة حسب العمر</a:t>
            </a:r>
          </a:p>
        </rich>
      </tx>
    </title>
    <plotArea>
      <barChart>
        <barDir val="col"/>
        <grouping val="clustered"/>
        <ser>
          <idx val="0"/>
          <order val="0"/>
          <tx>
            <v>الرصيد</v>
          </tx>
          <spPr>
            <a:solidFill xmlns:a="http://schemas.openxmlformats.org/drawingml/2006/main">
              <a:srgbClr val="14213D"/>
            </a:solidFill>
            <a:ln xmlns:a="http://schemas.openxmlformats.org/drawingml/2006/main">
              <a:solidFill>
                <a:srgbClr val="14213D"/>
              </a:solidFill>
              <a:prstDash val="solid"/>
            </a:ln>
          </spPr>
          <cat>
            <numRef>
              <f>'ملخص الأعمار'!$B$6:$F$6</f>
            </numRef>
          </cat>
          <val>
            <numRef>
              <f>'ملخص الأعمار'!$B$17:$F$17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24</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تحليل أعمار أرصدة الموردين</t>
        </is>
      </c>
    </row>
    <row r="2" ht="4" customHeight="1">
      <c r="A2" s="9" t="n"/>
    </row>
    <row r="4" ht="22" customHeight="1">
      <c r="B4" s="10" t="inlineStr">
        <is>
          <t>فكرة القالب</t>
        </is>
      </c>
    </row>
    <row r="5" ht="50" customHeight="1">
      <c r="A5" s="11" t="inlineStr">
        <is>
          <t>•</t>
        </is>
      </c>
      <c r="B5" s="12" t="inlineStr">
        <is>
          <t>كشف بفواتير الموردين غير المسددة يحسب لكل فاتورة تاريخ الاستحقاق والرصيد وأيام التأخير وشريحة العمر، ثم ملخص لكل مورد موزع على الشرائح، والمتأخر الواجب سداده الآن، وما يستحق خلال الثلاثين يومًا القادمة لتخطيط السيولة.</t>
        </is>
      </c>
    </row>
    <row r="6" ht="22" customHeight="1">
      <c r="B6" s="10" t="inlineStr">
        <is>
          <t>خطوات الاستخدام</t>
        </is>
      </c>
    </row>
    <row r="7" ht="18" customHeight="1">
      <c r="A7" s="11" t="inlineStr">
        <is>
          <t>•</t>
        </is>
      </c>
      <c r="B7" s="12" t="inlineStr">
        <is>
          <t>اكتب تاريخ التقرير في ورقة «الفواتير» (عادة آخر يوم في الشهر).</t>
        </is>
      </c>
    </row>
    <row r="8" ht="34" customHeight="1">
      <c r="A8" s="11" t="inlineStr">
        <is>
          <t>•</t>
        </is>
      </c>
      <c r="B8" s="12" t="inlineStr">
        <is>
          <t>سجّل كل فاتورة مفتوحة: اسم المورد كما هو في الملخص تمامًا، ورقم الفاتورة وتاريخها ومدة السداد بالأيام وقيمتها وما سُدد منها.</t>
        </is>
      </c>
    </row>
    <row r="9" ht="18" customHeight="1">
      <c r="A9" s="11" t="inlineStr">
        <is>
          <t>•</t>
        </is>
      </c>
      <c r="B9" s="12" t="inlineStr">
        <is>
          <t>في ورقة «ملخص الأعمار» اكتب أسماء الموردين مرة واحدة؛ فتتوزع الأرصدة على الشرائح تلقائيًا.</t>
        </is>
      </c>
    </row>
    <row r="10" ht="22" customHeight="1">
      <c r="B10" s="10" t="inlineStr">
        <is>
          <t>ملاحظات</t>
        </is>
      </c>
    </row>
    <row r="11" ht="34" customHeight="1">
      <c r="A11" s="11" t="inlineStr">
        <is>
          <t>•</t>
        </is>
      </c>
      <c r="B11" s="12" t="inlineStr">
        <is>
          <t>رتّب أولويات السداد: المتأخر أكثر من 60 يومًا يضر علاقتك بالمورد، وما يستحق خلال 30 يومًا يدخل في موازنة النقدية.</t>
        </is>
      </c>
    </row>
    <row r="12" ht="18" customHeight="1">
      <c r="A12" s="11" t="inlineStr">
        <is>
          <t>•</t>
        </is>
      </c>
      <c r="B12" s="12" t="inlineStr">
        <is>
          <t>إذا ظهر تنبيه «أرصدة غير موزعة» فهناك فاتورة اسم المورد فيها مكتوب بشكل مختلف عن الملخص.</t>
        </is>
      </c>
    </row>
    <row r="14" ht="30" customHeight="1">
      <c r="B14" s="13" t="inlineStr">
        <is>
          <t>الخلايا الصفراء للإدخال، وباقي الخلايا معادلات محمية حتى لا تُمسح بالخطأ. لإلغاء الحماية: مراجعة ← إلغاء حماية الورقة (بدون كلمة مرور).</t>
        </is>
      </c>
    </row>
    <row r="15">
      <c r="B15"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57"/>
  <sheetViews>
    <sheetView showGridLines="0" rightToLeft="1"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13" customWidth="1" min="3" max="3"/>
    <col width="13" customWidth="1" min="4" max="4"/>
    <col width="11" customWidth="1" min="5" max="5"/>
    <col width="13" customWidth="1" min="6" max="6"/>
    <col width="14" customWidth="1" min="7" max="7"/>
    <col width="14" customWidth="1" min="8" max="8"/>
    <col width="14" customWidth="1" min="9" max="9"/>
    <col width="10" customWidth="1" min="10" max="10"/>
    <col width="16" customWidth="1" min="11" max="11"/>
  </cols>
  <sheetData>
    <row r="1" ht="30" customHeight="1">
      <c r="A1" s="15" t="inlineStr">
        <is>
          <t>تحليل أعمار أرصدة الموردين</t>
        </is>
      </c>
      <c r="B1" s="16" t="n"/>
      <c r="C1" s="16" t="n"/>
      <c r="D1" s="16" t="n"/>
      <c r="E1" s="16" t="n"/>
      <c r="F1" s="16" t="n"/>
      <c r="G1" s="16" t="n"/>
      <c r="H1" s="16" t="n"/>
      <c r="I1" s="16" t="n"/>
      <c r="J1" s="16" t="n"/>
      <c r="K1" s="16" t="n"/>
    </row>
    <row r="2" ht="30" customHeight="1">
      <c r="A2" s="17" t="inlineStr">
        <is>
          <t>الخلايا الصفراء للإدخال. الاستحقاق والرصيد والعمر محسوبة حتى تاريخ التقرير.</t>
        </is>
      </c>
    </row>
    <row r="4">
      <c r="A4" s="18" t="inlineStr">
        <is>
          <t>تاريخ التقرير</t>
        </is>
      </c>
      <c r="B4" s="19" t="n"/>
      <c r="C4" s="20" t="n">
        <v>46326</v>
      </c>
      <c r="D4" s="21" t="n"/>
    </row>
    <row r="6" ht="34" customHeight="1">
      <c r="A6" s="22" t="inlineStr">
        <is>
          <t>م</t>
        </is>
      </c>
      <c r="B6" s="22" t="inlineStr">
        <is>
          <t>المورد</t>
        </is>
      </c>
      <c r="C6" s="22" t="inlineStr">
        <is>
          <t>رقم الفاتورة</t>
        </is>
      </c>
      <c r="D6" s="22" t="inlineStr">
        <is>
          <t>تاريخ الفاتورة</t>
        </is>
      </c>
      <c r="E6" s="22" t="inlineStr">
        <is>
          <t>مدة السداد (يوم)</t>
        </is>
      </c>
      <c r="F6" s="22" t="inlineStr">
        <is>
          <t>تاريخ الاستحقاق</t>
        </is>
      </c>
      <c r="G6" s="22" t="inlineStr">
        <is>
          <t>قيمة الفاتورة</t>
        </is>
      </c>
      <c r="H6" s="22" t="inlineStr">
        <is>
          <t>المسدد</t>
        </is>
      </c>
      <c r="I6" s="22" t="inlineStr">
        <is>
          <t>الرصيد</t>
        </is>
      </c>
      <c r="J6" s="22" t="inlineStr">
        <is>
          <t>أيام التأخير</t>
        </is>
      </c>
      <c r="K6" s="22" t="inlineStr">
        <is>
          <t>الشريحة</t>
        </is>
      </c>
    </row>
    <row r="7">
      <c r="A7" s="23">
        <f>IF(B7="","",ROW()-6)</f>
        <v/>
      </c>
      <c r="B7" s="24" t="inlineStr">
        <is>
          <t>الشركة المصرية للخامات</t>
        </is>
      </c>
      <c r="C7" s="25" t="inlineStr">
        <is>
          <t>F-7781</t>
        </is>
      </c>
      <c r="D7" s="20" t="n">
        <v>46205</v>
      </c>
      <c r="E7" s="26" t="n">
        <v>30</v>
      </c>
      <c r="F7" s="27">
        <f>IF(D7="","",D7+N(E7))</f>
        <v/>
      </c>
      <c r="G7" s="28" t="n">
        <v>96000</v>
      </c>
      <c r="H7" s="28" t="n">
        <v>60000</v>
      </c>
      <c r="I7" s="29">
        <f>IF(G7="","",G7-N(H7))</f>
        <v/>
      </c>
      <c r="J7" s="23">
        <f>IF(OR(I7="",F7=""),"",MAX(0,$C$4-F7))</f>
        <v/>
      </c>
      <c r="K7" s="30">
        <f>IF(J7="","",IF(I7&lt;=0,"مسدد",IF(J7=0,"لم يستحق",IF(J7&lt;=30,"1 - 30 يومًا",IF(J7&lt;=60,"31 - 60 يومًا",IF(J7&lt;=90,"61 - 90 يومًا","أكثر من 90 يومًا"))))))</f>
        <v/>
      </c>
    </row>
    <row r="8">
      <c r="A8" s="23">
        <f>IF(B8="","",ROW()-6)</f>
        <v/>
      </c>
      <c r="B8" s="24" t="inlineStr">
        <is>
          <t>الشركة المصرية للخامات</t>
        </is>
      </c>
      <c r="C8" s="25" t="inlineStr">
        <is>
          <t>F-7840</t>
        </is>
      </c>
      <c r="D8" s="20" t="n">
        <v>46290</v>
      </c>
      <c r="E8" s="26" t="n">
        <v>45</v>
      </c>
      <c r="F8" s="27">
        <f>IF(D8="","",D8+N(E8))</f>
        <v/>
      </c>
      <c r="G8" s="28" t="n">
        <v>74500</v>
      </c>
      <c r="H8" s="28" t="n">
        <v>0</v>
      </c>
      <c r="I8" s="29">
        <f>IF(G8="","",G8-N(H8))</f>
        <v/>
      </c>
      <c r="J8" s="23">
        <f>IF(OR(I8="",F8=""),"",MAX(0,$C$4-F8))</f>
        <v/>
      </c>
      <c r="K8" s="30">
        <f>IF(J8="","",IF(I8&lt;=0,"مسدد",IF(J8=0,"لم يستحق",IF(J8&lt;=30,"1 - 30 يومًا",IF(J8&lt;=60,"31 - 60 يومًا",IF(J8&lt;=90,"61 - 90 يومًا","أكثر من 90 يومًا"))))))</f>
        <v/>
      </c>
    </row>
    <row r="9">
      <c r="A9" s="23">
        <f>IF(B9="","",ROW()-6)</f>
        <v/>
      </c>
      <c r="B9" s="24" t="inlineStr">
        <is>
          <t>النور للتوريدات</t>
        </is>
      </c>
      <c r="C9" s="25" t="inlineStr">
        <is>
          <t>SI-3320</t>
        </is>
      </c>
      <c r="D9" s="20" t="n">
        <v>46246</v>
      </c>
      <c r="E9" s="26" t="n">
        <v>30</v>
      </c>
      <c r="F9" s="27">
        <f>IF(D9="","",D9+N(E9))</f>
        <v/>
      </c>
      <c r="G9" s="28" t="n">
        <v>38200</v>
      </c>
      <c r="H9" s="28" t="n">
        <v>0</v>
      </c>
      <c r="I9" s="29">
        <f>IF(G9="","",G9-N(H9))</f>
        <v/>
      </c>
      <c r="J9" s="23">
        <f>IF(OR(I9="",F9=""),"",MAX(0,$C$4-F9))</f>
        <v/>
      </c>
      <c r="K9" s="30">
        <f>IF(J9="","",IF(I9&lt;=0,"مسدد",IF(J9=0,"لم يستحق",IF(J9&lt;=30,"1 - 30 يومًا",IF(J9&lt;=60,"31 - 60 يومًا",IF(J9&lt;=90,"61 - 90 يومًا","أكثر من 90 يومًا"))))))</f>
        <v/>
      </c>
    </row>
    <row r="10">
      <c r="A10" s="23">
        <f>IF(B10="","",ROW()-6)</f>
        <v/>
      </c>
      <c r="B10" s="24" t="inlineStr">
        <is>
          <t>النور للتوريدات</t>
        </is>
      </c>
      <c r="C10" s="25" t="inlineStr">
        <is>
          <t>SI-3391</t>
        </is>
      </c>
      <c r="D10" s="20" t="n">
        <v>46303</v>
      </c>
      <c r="E10" s="26" t="n">
        <v>30</v>
      </c>
      <c r="F10" s="27">
        <f>IF(D10="","",D10+N(E10))</f>
        <v/>
      </c>
      <c r="G10" s="28" t="n">
        <v>27600</v>
      </c>
      <c r="H10" s="28" t="n">
        <v>0</v>
      </c>
      <c r="I10" s="29">
        <f>IF(G10="","",G10-N(H10))</f>
        <v/>
      </c>
      <c r="J10" s="23">
        <f>IF(OR(I10="",F10=""),"",MAX(0,$C$4-F10))</f>
        <v/>
      </c>
      <c r="K10" s="30">
        <f>IF(J10="","",IF(I10&lt;=0,"مسدد",IF(J10=0,"لم يستحق",IF(J10&lt;=30,"1 - 30 يومًا",IF(J10&lt;=60,"31 - 60 يومًا",IF(J10&lt;=90,"61 - 90 يومًا","أكثر من 90 يومًا"))))))</f>
        <v/>
      </c>
    </row>
    <row r="11">
      <c r="A11" s="23">
        <f>IF(B11="","",ROW()-6)</f>
        <v/>
      </c>
      <c r="B11" s="24" t="inlineStr">
        <is>
          <t>الدلتا للتغليف</t>
        </is>
      </c>
      <c r="C11" s="25" t="inlineStr">
        <is>
          <t>P-1190</t>
        </is>
      </c>
      <c r="D11" s="20" t="n">
        <v>46193</v>
      </c>
      <c r="E11" s="26" t="n">
        <v>60</v>
      </c>
      <c r="F11" s="27">
        <f>IF(D11="","",D11+N(E11))</f>
        <v/>
      </c>
      <c r="G11" s="28" t="n">
        <v>51000</v>
      </c>
      <c r="H11" s="28" t="n">
        <v>21000</v>
      </c>
      <c r="I11" s="29">
        <f>IF(G11="","",G11-N(H11))</f>
        <v/>
      </c>
      <c r="J11" s="23">
        <f>IF(OR(I11="",F11=""),"",MAX(0,$C$4-F11))</f>
        <v/>
      </c>
      <c r="K11" s="30">
        <f>IF(J11="","",IF(I11&lt;=0,"مسدد",IF(J11=0,"لم يستحق",IF(J11&lt;=30,"1 - 30 يومًا",IF(J11&lt;=60,"31 - 60 يومًا",IF(J11&lt;=90,"61 - 90 يومًا","أكثر من 90 يومًا"))))))</f>
        <v/>
      </c>
    </row>
    <row r="12">
      <c r="A12" s="23">
        <f>IF(B12="","",ROW()-6)</f>
        <v/>
      </c>
      <c r="B12" s="24" t="inlineStr">
        <is>
          <t>الدلتا للتغليف</t>
        </is>
      </c>
      <c r="C12" s="25" t="inlineStr">
        <is>
          <t>P-1254</t>
        </is>
      </c>
      <c r="D12" s="20" t="n">
        <v>46275</v>
      </c>
      <c r="E12" s="26" t="n">
        <v>30</v>
      </c>
      <c r="F12" s="27">
        <f>IF(D12="","",D12+N(E12))</f>
        <v/>
      </c>
      <c r="G12" s="28" t="n">
        <v>19800</v>
      </c>
      <c r="H12" s="28" t="n">
        <v>9800</v>
      </c>
      <c r="I12" s="29">
        <f>IF(G12="","",G12-N(H12))</f>
        <v/>
      </c>
      <c r="J12" s="23">
        <f>IF(OR(I12="",F12=""),"",MAX(0,$C$4-F12))</f>
        <v/>
      </c>
      <c r="K12" s="30">
        <f>IF(J12="","",IF(I12&lt;=0,"مسدد",IF(J12=0,"لم يستحق",IF(J12&lt;=30,"1 - 30 يومًا",IF(J12&lt;=60,"31 - 60 يومًا",IF(J12&lt;=90,"61 - 90 يومًا","أكثر من 90 يومًا"))))))</f>
        <v/>
      </c>
    </row>
    <row r="13">
      <c r="A13" s="23">
        <f>IF(B13="","",ROW()-6)</f>
        <v/>
      </c>
      <c r="B13" s="24" t="inlineStr">
        <is>
          <t>مطبعة الأمل</t>
        </is>
      </c>
      <c r="C13" s="25" t="inlineStr">
        <is>
          <t>A-0457</t>
        </is>
      </c>
      <c r="D13" s="20" t="n">
        <v>46296</v>
      </c>
      <c r="E13" s="26" t="n">
        <v>15</v>
      </c>
      <c r="F13" s="27">
        <f>IF(D13="","",D13+N(E13))</f>
        <v/>
      </c>
      <c r="G13" s="28" t="n">
        <v>12400</v>
      </c>
      <c r="H13" s="28" t="n">
        <v>0</v>
      </c>
      <c r="I13" s="29">
        <f>IF(G13="","",G13-N(H13))</f>
        <v/>
      </c>
      <c r="J13" s="23">
        <f>IF(OR(I13="",F13=""),"",MAX(0,$C$4-F13))</f>
        <v/>
      </c>
      <c r="K13" s="30">
        <f>IF(J13="","",IF(I13&lt;=0,"مسدد",IF(J13=0,"لم يستحق",IF(J13&lt;=30,"1 - 30 يومًا",IF(J13&lt;=60,"31 - 60 يومًا",IF(J13&lt;=90,"61 - 90 يومًا","أكثر من 90 يومًا"))))))</f>
        <v/>
      </c>
    </row>
    <row r="14">
      <c r="A14" s="23">
        <f>IF(B14="","",ROW()-6)</f>
        <v/>
      </c>
      <c r="B14" s="24" t="inlineStr">
        <is>
          <t>مطبعة الأمل</t>
        </is>
      </c>
      <c r="C14" s="25" t="inlineStr">
        <is>
          <t>A-0469</t>
        </is>
      </c>
      <c r="D14" s="20" t="n">
        <v>46315</v>
      </c>
      <c r="E14" s="26" t="n">
        <v>15</v>
      </c>
      <c r="F14" s="27">
        <f>IF(D14="","",D14+N(E14))</f>
        <v/>
      </c>
      <c r="G14" s="28" t="n">
        <v>8900</v>
      </c>
      <c r="H14" s="28" t="n">
        <v>0</v>
      </c>
      <c r="I14" s="29">
        <f>IF(G14="","",G14-N(H14))</f>
        <v/>
      </c>
      <c r="J14" s="23">
        <f>IF(OR(I14="",F14=""),"",MAX(0,$C$4-F14))</f>
        <v/>
      </c>
      <c r="K14" s="30">
        <f>IF(J14="","",IF(I14&lt;=0,"مسدد",IF(J14=0,"لم يستحق",IF(J14&lt;=30,"1 - 30 يومًا",IF(J14&lt;=60,"31 - 60 يومًا",IF(J14&lt;=90,"61 - 90 يومًا","أكثر من 90 يومًا"))))))</f>
        <v/>
      </c>
    </row>
    <row r="15">
      <c r="A15" s="23">
        <f>IF(B15="","",ROW()-6)</f>
        <v/>
      </c>
      <c r="B15" s="24" t="inlineStr">
        <is>
          <t>شركة النقل السريع</t>
        </is>
      </c>
      <c r="C15" s="25" t="inlineStr">
        <is>
          <t>M-2210</t>
        </is>
      </c>
      <c r="D15" s="20" t="n">
        <v>46264</v>
      </c>
      <c r="E15" s="26" t="n">
        <v>30</v>
      </c>
      <c r="F15" s="27">
        <f>IF(D15="","",D15+N(E15))</f>
        <v/>
      </c>
      <c r="G15" s="28" t="n">
        <v>44000</v>
      </c>
      <c r="H15" s="28" t="n">
        <v>44000</v>
      </c>
      <c r="I15" s="29">
        <f>IF(G15="","",G15-N(H15))</f>
        <v/>
      </c>
      <c r="J15" s="23">
        <f>IF(OR(I15="",F15=""),"",MAX(0,$C$4-F15))</f>
        <v/>
      </c>
      <c r="K15" s="30">
        <f>IF(J15="","",IF(I15&lt;=0,"مسدد",IF(J15=0,"لم يستحق",IF(J15&lt;=30,"1 - 30 يومًا",IF(J15&lt;=60,"31 - 60 يومًا",IF(J15&lt;=90,"61 - 90 يومًا","أكثر من 90 يومًا"))))))</f>
        <v/>
      </c>
    </row>
    <row r="16">
      <c r="A16" s="23">
        <f>IF(B16="","",ROW()-6)</f>
        <v/>
      </c>
      <c r="B16" s="24" t="inlineStr">
        <is>
          <t>شركة النقل السريع</t>
        </is>
      </c>
      <c r="C16" s="25" t="inlineStr">
        <is>
          <t>M-2263</t>
        </is>
      </c>
      <c r="D16" s="20" t="n">
        <v>46293</v>
      </c>
      <c r="E16" s="26" t="n">
        <v>30</v>
      </c>
      <c r="F16" s="27">
        <f>IF(D16="","",D16+N(E16))</f>
        <v/>
      </c>
      <c r="G16" s="28" t="n">
        <v>31500</v>
      </c>
      <c r="H16" s="28" t="n">
        <v>0</v>
      </c>
      <c r="I16" s="29">
        <f>IF(G16="","",G16-N(H16))</f>
        <v/>
      </c>
      <c r="J16" s="23">
        <f>IF(OR(I16="",F16=""),"",MAX(0,$C$4-F16))</f>
        <v/>
      </c>
      <c r="K16" s="30">
        <f>IF(J16="","",IF(I16&lt;=0,"مسدد",IF(J16=0,"لم يستحق",IF(J16&lt;=30,"1 - 30 يومًا",IF(J16&lt;=60,"31 - 60 يومًا",IF(J16&lt;=90,"61 - 90 يومًا","أكثر من 90 يومًا"))))))</f>
        <v/>
      </c>
    </row>
    <row r="17">
      <c r="A17" s="23">
        <f>IF(B17="","",ROW()-6)</f>
        <v/>
      </c>
      <c r="B17" s="24" t="inlineStr">
        <is>
          <t>شركة النقل السريع</t>
        </is>
      </c>
      <c r="C17" s="25" t="inlineStr">
        <is>
          <t>M-2301</t>
        </is>
      </c>
      <c r="D17" s="20" t="n">
        <v>46317</v>
      </c>
      <c r="E17" s="26" t="n">
        <v>30</v>
      </c>
      <c r="F17" s="27">
        <f>IF(D17="","",D17+N(E17))</f>
        <v/>
      </c>
      <c r="G17" s="28" t="n">
        <v>22750</v>
      </c>
      <c r="H17" s="28" t="n">
        <v>0</v>
      </c>
      <c r="I17" s="29">
        <f>IF(G17="","",G17-N(H17))</f>
        <v/>
      </c>
      <c r="J17" s="23">
        <f>IF(OR(I17="",F17=""),"",MAX(0,$C$4-F17))</f>
        <v/>
      </c>
      <c r="K17" s="30">
        <f>IF(J17="","",IF(I17&lt;=0,"مسدد",IF(J17=0,"لم يستحق",IF(J17&lt;=30,"1 - 30 يومًا",IF(J17&lt;=60,"31 - 60 يومًا",IF(J17&lt;=90,"61 - 90 يومًا","أكثر من 90 يومًا"))))))</f>
        <v/>
      </c>
    </row>
    <row r="18">
      <c r="A18" s="23">
        <f>IF(B18="","",ROW()-6)</f>
        <v/>
      </c>
      <c r="B18" s="24" t="inlineStr">
        <is>
          <t>الدلتا للتغليف</t>
        </is>
      </c>
      <c r="C18" s="25" t="inlineStr">
        <is>
          <t>P-1298</t>
        </is>
      </c>
      <c r="D18" s="20" t="n">
        <v>46310</v>
      </c>
      <c r="E18" s="26" t="n">
        <v>30</v>
      </c>
      <c r="F18" s="27">
        <f>IF(D18="","",D18+N(E18))</f>
        <v/>
      </c>
      <c r="G18" s="28" t="n">
        <v>16300</v>
      </c>
      <c r="H18" s="28" t="n">
        <v>0</v>
      </c>
      <c r="I18" s="29">
        <f>IF(G18="","",G18-N(H18))</f>
        <v/>
      </c>
      <c r="J18" s="23">
        <f>IF(OR(I18="",F18=""),"",MAX(0,$C$4-F18))</f>
        <v/>
      </c>
      <c r="K18" s="30">
        <f>IF(J18="","",IF(I18&lt;=0,"مسدد",IF(J18=0,"لم يستحق",IF(J18&lt;=30,"1 - 30 يومًا",IF(J18&lt;=60,"31 - 60 يومًا",IF(J18&lt;=90,"61 - 90 يومًا","أكثر من 90 يومًا"))))))</f>
        <v/>
      </c>
    </row>
    <row r="19">
      <c r="A19" s="23">
        <f>IF(B19="","",ROW()-6)</f>
        <v/>
      </c>
      <c r="B19" s="24" t="n"/>
      <c r="C19" s="25" t="n"/>
      <c r="D19" s="20" t="n"/>
      <c r="E19" s="26" t="n"/>
      <c r="F19" s="27">
        <f>IF(D19="","",D19+N(E19))</f>
        <v/>
      </c>
      <c r="G19" s="28" t="n"/>
      <c r="H19" s="28" t="n"/>
      <c r="I19" s="29">
        <f>IF(G19="","",G19-N(H19))</f>
        <v/>
      </c>
      <c r="J19" s="23">
        <f>IF(OR(I19="",F19=""),"",MAX(0,$C$4-F19))</f>
        <v/>
      </c>
      <c r="K19" s="30">
        <f>IF(J19="","",IF(I19&lt;=0,"مسدد",IF(J19=0,"لم يستحق",IF(J19&lt;=30,"1 - 30 يومًا",IF(J19&lt;=60,"31 - 60 يومًا",IF(J19&lt;=90,"61 - 90 يومًا","أكثر من 90 يومًا"))))))</f>
        <v/>
      </c>
    </row>
    <row r="20">
      <c r="A20" s="23">
        <f>IF(B20="","",ROW()-6)</f>
        <v/>
      </c>
      <c r="B20" s="24" t="n"/>
      <c r="C20" s="25" t="n"/>
      <c r="D20" s="20" t="n"/>
      <c r="E20" s="26" t="n"/>
      <c r="F20" s="27">
        <f>IF(D20="","",D20+N(E20))</f>
        <v/>
      </c>
      <c r="G20" s="28" t="n"/>
      <c r="H20" s="28" t="n"/>
      <c r="I20" s="29">
        <f>IF(G20="","",G20-N(H20))</f>
        <v/>
      </c>
      <c r="J20" s="23">
        <f>IF(OR(I20="",F20=""),"",MAX(0,$C$4-F20))</f>
        <v/>
      </c>
      <c r="K20" s="30">
        <f>IF(J20="","",IF(I20&lt;=0,"مسدد",IF(J20=0,"لم يستحق",IF(J20&lt;=30,"1 - 30 يومًا",IF(J20&lt;=60,"31 - 60 يومًا",IF(J20&lt;=90,"61 - 90 يومًا","أكثر من 90 يومًا"))))))</f>
        <v/>
      </c>
    </row>
    <row r="21">
      <c r="A21" s="23">
        <f>IF(B21="","",ROW()-6)</f>
        <v/>
      </c>
      <c r="B21" s="24" t="n"/>
      <c r="C21" s="25" t="n"/>
      <c r="D21" s="20" t="n"/>
      <c r="E21" s="26" t="n"/>
      <c r="F21" s="27">
        <f>IF(D21="","",D21+N(E21))</f>
        <v/>
      </c>
      <c r="G21" s="28" t="n"/>
      <c r="H21" s="28" t="n"/>
      <c r="I21" s="29">
        <f>IF(G21="","",G21-N(H21))</f>
        <v/>
      </c>
      <c r="J21" s="23">
        <f>IF(OR(I21="",F21=""),"",MAX(0,$C$4-F21))</f>
        <v/>
      </c>
      <c r="K21" s="30">
        <f>IF(J21="","",IF(I21&lt;=0,"مسدد",IF(J21=0,"لم يستحق",IF(J21&lt;=30,"1 - 30 يومًا",IF(J21&lt;=60,"31 - 60 يومًا",IF(J21&lt;=90,"61 - 90 يومًا","أكثر من 90 يومًا"))))))</f>
        <v/>
      </c>
    </row>
    <row r="22">
      <c r="A22" s="23">
        <f>IF(B22="","",ROW()-6)</f>
        <v/>
      </c>
      <c r="B22" s="24" t="n"/>
      <c r="C22" s="25" t="n"/>
      <c r="D22" s="20" t="n"/>
      <c r="E22" s="26" t="n"/>
      <c r="F22" s="27">
        <f>IF(D22="","",D22+N(E22))</f>
        <v/>
      </c>
      <c r="G22" s="28" t="n"/>
      <c r="H22" s="28" t="n"/>
      <c r="I22" s="29">
        <f>IF(G22="","",G22-N(H22))</f>
        <v/>
      </c>
      <c r="J22" s="23">
        <f>IF(OR(I22="",F22=""),"",MAX(0,$C$4-F22))</f>
        <v/>
      </c>
      <c r="K22" s="30">
        <f>IF(J22="","",IF(I22&lt;=0,"مسدد",IF(J22=0,"لم يستحق",IF(J22&lt;=30,"1 - 30 يومًا",IF(J22&lt;=60,"31 - 60 يومًا",IF(J22&lt;=90,"61 - 90 يومًا","أكثر من 90 يومًا"))))))</f>
        <v/>
      </c>
    </row>
    <row r="23">
      <c r="A23" s="23">
        <f>IF(B23="","",ROW()-6)</f>
        <v/>
      </c>
      <c r="B23" s="24" t="n"/>
      <c r="C23" s="25" t="n"/>
      <c r="D23" s="20" t="n"/>
      <c r="E23" s="26" t="n"/>
      <c r="F23" s="27">
        <f>IF(D23="","",D23+N(E23))</f>
        <v/>
      </c>
      <c r="G23" s="28" t="n"/>
      <c r="H23" s="28" t="n"/>
      <c r="I23" s="29">
        <f>IF(G23="","",G23-N(H23))</f>
        <v/>
      </c>
      <c r="J23" s="23">
        <f>IF(OR(I23="",F23=""),"",MAX(0,$C$4-F23))</f>
        <v/>
      </c>
      <c r="K23" s="30">
        <f>IF(J23="","",IF(I23&lt;=0,"مسدد",IF(J23=0,"لم يستحق",IF(J23&lt;=30,"1 - 30 يومًا",IF(J23&lt;=60,"31 - 60 يومًا",IF(J23&lt;=90,"61 - 90 يومًا","أكثر من 90 يومًا"))))))</f>
        <v/>
      </c>
    </row>
    <row r="24">
      <c r="A24" s="23">
        <f>IF(B24="","",ROW()-6)</f>
        <v/>
      </c>
      <c r="B24" s="24" t="n"/>
      <c r="C24" s="25" t="n"/>
      <c r="D24" s="20" t="n"/>
      <c r="E24" s="26" t="n"/>
      <c r="F24" s="27">
        <f>IF(D24="","",D24+N(E24))</f>
        <v/>
      </c>
      <c r="G24" s="28" t="n"/>
      <c r="H24" s="28" t="n"/>
      <c r="I24" s="29">
        <f>IF(G24="","",G24-N(H24))</f>
        <v/>
      </c>
      <c r="J24" s="23">
        <f>IF(OR(I24="",F24=""),"",MAX(0,$C$4-F24))</f>
        <v/>
      </c>
      <c r="K24" s="30">
        <f>IF(J24="","",IF(I24&lt;=0,"مسدد",IF(J24=0,"لم يستحق",IF(J24&lt;=30,"1 - 30 يومًا",IF(J24&lt;=60,"31 - 60 يومًا",IF(J24&lt;=90,"61 - 90 يومًا","أكثر من 90 يومًا"))))))</f>
        <v/>
      </c>
    </row>
    <row r="25">
      <c r="A25" s="23">
        <f>IF(B25="","",ROW()-6)</f>
        <v/>
      </c>
      <c r="B25" s="24" t="n"/>
      <c r="C25" s="25" t="n"/>
      <c r="D25" s="20" t="n"/>
      <c r="E25" s="26" t="n"/>
      <c r="F25" s="27">
        <f>IF(D25="","",D25+N(E25))</f>
        <v/>
      </c>
      <c r="G25" s="28" t="n"/>
      <c r="H25" s="28" t="n"/>
      <c r="I25" s="29">
        <f>IF(G25="","",G25-N(H25))</f>
        <v/>
      </c>
      <c r="J25" s="23">
        <f>IF(OR(I25="",F25=""),"",MAX(0,$C$4-F25))</f>
        <v/>
      </c>
      <c r="K25" s="30">
        <f>IF(J25="","",IF(I25&lt;=0,"مسدد",IF(J25=0,"لم يستحق",IF(J25&lt;=30,"1 - 30 يومًا",IF(J25&lt;=60,"31 - 60 يومًا",IF(J25&lt;=90,"61 - 90 يومًا","أكثر من 90 يومًا"))))))</f>
        <v/>
      </c>
    </row>
    <row r="26">
      <c r="A26" s="23">
        <f>IF(B26="","",ROW()-6)</f>
        <v/>
      </c>
      <c r="B26" s="24" t="n"/>
      <c r="C26" s="25" t="n"/>
      <c r="D26" s="20" t="n"/>
      <c r="E26" s="26" t="n"/>
      <c r="F26" s="27">
        <f>IF(D26="","",D26+N(E26))</f>
        <v/>
      </c>
      <c r="G26" s="28" t="n"/>
      <c r="H26" s="28" t="n"/>
      <c r="I26" s="29">
        <f>IF(G26="","",G26-N(H26))</f>
        <v/>
      </c>
      <c r="J26" s="23">
        <f>IF(OR(I26="",F26=""),"",MAX(0,$C$4-F26))</f>
        <v/>
      </c>
      <c r="K26" s="30">
        <f>IF(J26="","",IF(I26&lt;=0,"مسدد",IF(J26=0,"لم يستحق",IF(J26&lt;=30,"1 - 30 يومًا",IF(J26&lt;=60,"31 - 60 يومًا",IF(J26&lt;=90,"61 - 90 يومًا","أكثر من 90 يومًا"))))))</f>
        <v/>
      </c>
    </row>
    <row r="27">
      <c r="A27" s="23">
        <f>IF(B27="","",ROW()-6)</f>
        <v/>
      </c>
      <c r="B27" s="24" t="n"/>
      <c r="C27" s="25" t="n"/>
      <c r="D27" s="20" t="n"/>
      <c r="E27" s="26" t="n"/>
      <c r="F27" s="27">
        <f>IF(D27="","",D27+N(E27))</f>
        <v/>
      </c>
      <c r="G27" s="28" t="n"/>
      <c r="H27" s="28" t="n"/>
      <c r="I27" s="29">
        <f>IF(G27="","",G27-N(H27))</f>
        <v/>
      </c>
      <c r="J27" s="23">
        <f>IF(OR(I27="",F27=""),"",MAX(0,$C$4-F27))</f>
        <v/>
      </c>
      <c r="K27" s="30">
        <f>IF(J27="","",IF(I27&lt;=0,"مسدد",IF(J27=0,"لم يستحق",IF(J27&lt;=30,"1 - 30 يومًا",IF(J27&lt;=60,"31 - 60 يومًا",IF(J27&lt;=90,"61 - 90 يومًا","أكثر من 90 يومًا"))))))</f>
        <v/>
      </c>
    </row>
    <row r="28">
      <c r="A28" s="23">
        <f>IF(B28="","",ROW()-6)</f>
        <v/>
      </c>
      <c r="B28" s="24" t="n"/>
      <c r="C28" s="25" t="n"/>
      <c r="D28" s="20" t="n"/>
      <c r="E28" s="26" t="n"/>
      <c r="F28" s="27">
        <f>IF(D28="","",D28+N(E28))</f>
        <v/>
      </c>
      <c r="G28" s="28" t="n"/>
      <c r="H28" s="28" t="n"/>
      <c r="I28" s="29">
        <f>IF(G28="","",G28-N(H28))</f>
        <v/>
      </c>
      <c r="J28" s="23">
        <f>IF(OR(I28="",F28=""),"",MAX(0,$C$4-F28))</f>
        <v/>
      </c>
      <c r="K28" s="30">
        <f>IF(J28="","",IF(I28&lt;=0,"مسدد",IF(J28=0,"لم يستحق",IF(J28&lt;=30,"1 - 30 يومًا",IF(J28&lt;=60,"31 - 60 يومًا",IF(J28&lt;=90,"61 - 90 يومًا","أكثر من 90 يومًا"))))))</f>
        <v/>
      </c>
    </row>
    <row r="29">
      <c r="A29" s="23">
        <f>IF(B29="","",ROW()-6)</f>
        <v/>
      </c>
      <c r="B29" s="24" t="n"/>
      <c r="C29" s="25" t="n"/>
      <c r="D29" s="20" t="n"/>
      <c r="E29" s="26" t="n"/>
      <c r="F29" s="27">
        <f>IF(D29="","",D29+N(E29))</f>
        <v/>
      </c>
      <c r="G29" s="28" t="n"/>
      <c r="H29" s="28" t="n"/>
      <c r="I29" s="29">
        <f>IF(G29="","",G29-N(H29))</f>
        <v/>
      </c>
      <c r="J29" s="23">
        <f>IF(OR(I29="",F29=""),"",MAX(0,$C$4-F29))</f>
        <v/>
      </c>
      <c r="K29" s="30">
        <f>IF(J29="","",IF(I29&lt;=0,"مسدد",IF(J29=0,"لم يستحق",IF(J29&lt;=30,"1 - 30 يومًا",IF(J29&lt;=60,"31 - 60 يومًا",IF(J29&lt;=90,"61 - 90 يومًا","أكثر من 90 يومًا"))))))</f>
        <v/>
      </c>
    </row>
    <row r="30">
      <c r="A30" s="23">
        <f>IF(B30="","",ROW()-6)</f>
        <v/>
      </c>
      <c r="B30" s="24" t="n"/>
      <c r="C30" s="25" t="n"/>
      <c r="D30" s="20" t="n"/>
      <c r="E30" s="26" t="n"/>
      <c r="F30" s="27">
        <f>IF(D30="","",D30+N(E30))</f>
        <v/>
      </c>
      <c r="G30" s="28" t="n"/>
      <c r="H30" s="28" t="n"/>
      <c r="I30" s="29">
        <f>IF(G30="","",G30-N(H30))</f>
        <v/>
      </c>
      <c r="J30" s="23">
        <f>IF(OR(I30="",F30=""),"",MAX(0,$C$4-F30))</f>
        <v/>
      </c>
      <c r="K30" s="30">
        <f>IF(J30="","",IF(I30&lt;=0,"مسدد",IF(J30=0,"لم يستحق",IF(J30&lt;=30,"1 - 30 يومًا",IF(J30&lt;=60,"31 - 60 يومًا",IF(J30&lt;=90,"61 - 90 يومًا","أكثر من 90 يومًا"))))))</f>
        <v/>
      </c>
    </row>
    <row r="31">
      <c r="A31" s="23">
        <f>IF(B31="","",ROW()-6)</f>
        <v/>
      </c>
      <c r="B31" s="24" t="n"/>
      <c r="C31" s="25" t="n"/>
      <c r="D31" s="20" t="n"/>
      <c r="E31" s="26" t="n"/>
      <c r="F31" s="27">
        <f>IF(D31="","",D31+N(E31))</f>
        <v/>
      </c>
      <c r="G31" s="28" t="n"/>
      <c r="H31" s="28" t="n"/>
      <c r="I31" s="29">
        <f>IF(G31="","",G31-N(H31))</f>
        <v/>
      </c>
      <c r="J31" s="23">
        <f>IF(OR(I31="",F31=""),"",MAX(0,$C$4-F31))</f>
        <v/>
      </c>
      <c r="K31" s="30">
        <f>IF(J31="","",IF(I31&lt;=0,"مسدد",IF(J31=0,"لم يستحق",IF(J31&lt;=30,"1 - 30 يومًا",IF(J31&lt;=60,"31 - 60 يومًا",IF(J31&lt;=90,"61 - 90 يومًا","أكثر من 90 يومًا"))))))</f>
        <v/>
      </c>
    </row>
    <row r="32">
      <c r="A32" s="23">
        <f>IF(B32="","",ROW()-6)</f>
        <v/>
      </c>
      <c r="B32" s="24" t="n"/>
      <c r="C32" s="25" t="n"/>
      <c r="D32" s="20" t="n"/>
      <c r="E32" s="26" t="n"/>
      <c r="F32" s="27">
        <f>IF(D32="","",D32+N(E32))</f>
        <v/>
      </c>
      <c r="G32" s="28" t="n"/>
      <c r="H32" s="28" t="n"/>
      <c r="I32" s="29">
        <f>IF(G32="","",G32-N(H32))</f>
        <v/>
      </c>
      <c r="J32" s="23">
        <f>IF(OR(I32="",F32=""),"",MAX(0,$C$4-F32))</f>
        <v/>
      </c>
      <c r="K32" s="30">
        <f>IF(J32="","",IF(I32&lt;=0,"مسدد",IF(J32=0,"لم يستحق",IF(J32&lt;=30,"1 - 30 يومًا",IF(J32&lt;=60,"31 - 60 يومًا",IF(J32&lt;=90,"61 - 90 يومًا","أكثر من 90 يومًا"))))))</f>
        <v/>
      </c>
    </row>
    <row r="33">
      <c r="A33" s="23">
        <f>IF(B33="","",ROW()-6)</f>
        <v/>
      </c>
      <c r="B33" s="24" t="n"/>
      <c r="C33" s="25" t="n"/>
      <c r="D33" s="20" t="n"/>
      <c r="E33" s="26" t="n"/>
      <c r="F33" s="27">
        <f>IF(D33="","",D33+N(E33))</f>
        <v/>
      </c>
      <c r="G33" s="28" t="n"/>
      <c r="H33" s="28" t="n"/>
      <c r="I33" s="29">
        <f>IF(G33="","",G33-N(H33))</f>
        <v/>
      </c>
      <c r="J33" s="23">
        <f>IF(OR(I33="",F33=""),"",MAX(0,$C$4-F33))</f>
        <v/>
      </c>
      <c r="K33" s="30">
        <f>IF(J33="","",IF(I33&lt;=0,"مسدد",IF(J33=0,"لم يستحق",IF(J33&lt;=30,"1 - 30 يومًا",IF(J33&lt;=60,"31 - 60 يومًا",IF(J33&lt;=90,"61 - 90 يومًا","أكثر من 90 يومًا"))))))</f>
        <v/>
      </c>
    </row>
    <row r="34">
      <c r="A34" s="23">
        <f>IF(B34="","",ROW()-6)</f>
        <v/>
      </c>
      <c r="B34" s="24" t="n"/>
      <c r="C34" s="25" t="n"/>
      <c r="D34" s="20" t="n"/>
      <c r="E34" s="26" t="n"/>
      <c r="F34" s="27">
        <f>IF(D34="","",D34+N(E34))</f>
        <v/>
      </c>
      <c r="G34" s="28" t="n"/>
      <c r="H34" s="28" t="n"/>
      <c r="I34" s="29">
        <f>IF(G34="","",G34-N(H34))</f>
        <v/>
      </c>
      <c r="J34" s="23">
        <f>IF(OR(I34="",F34=""),"",MAX(0,$C$4-F34))</f>
        <v/>
      </c>
      <c r="K34" s="30">
        <f>IF(J34="","",IF(I34&lt;=0,"مسدد",IF(J34=0,"لم يستحق",IF(J34&lt;=30,"1 - 30 يومًا",IF(J34&lt;=60,"31 - 60 يومًا",IF(J34&lt;=90,"61 - 90 يومًا","أكثر من 90 يومًا"))))))</f>
        <v/>
      </c>
    </row>
    <row r="35">
      <c r="A35" s="23">
        <f>IF(B35="","",ROW()-6)</f>
        <v/>
      </c>
      <c r="B35" s="24" t="n"/>
      <c r="C35" s="25" t="n"/>
      <c r="D35" s="20" t="n"/>
      <c r="E35" s="26" t="n"/>
      <c r="F35" s="27">
        <f>IF(D35="","",D35+N(E35))</f>
        <v/>
      </c>
      <c r="G35" s="28" t="n"/>
      <c r="H35" s="28" t="n"/>
      <c r="I35" s="29">
        <f>IF(G35="","",G35-N(H35))</f>
        <v/>
      </c>
      <c r="J35" s="23">
        <f>IF(OR(I35="",F35=""),"",MAX(0,$C$4-F35))</f>
        <v/>
      </c>
      <c r="K35" s="30">
        <f>IF(J35="","",IF(I35&lt;=0,"مسدد",IF(J35=0,"لم يستحق",IF(J35&lt;=30,"1 - 30 يومًا",IF(J35&lt;=60,"31 - 60 يومًا",IF(J35&lt;=90,"61 - 90 يومًا","أكثر من 90 يومًا"))))))</f>
        <v/>
      </c>
    </row>
    <row r="36">
      <c r="A36" s="23">
        <f>IF(B36="","",ROW()-6)</f>
        <v/>
      </c>
      <c r="B36" s="24" t="n"/>
      <c r="C36" s="25" t="n"/>
      <c r="D36" s="20" t="n"/>
      <c r="E36" s="26" t="n"/>
      <c r="F36" s="27">
        <f>IF(D36="","",D36+N(E36))</f>
        <v/>
      </c>
      <c r="G36" s="28" t="n"/>
      <c r="H36" s="28" t="n"/>
      <c r="I36" s="29">
        <f>IF(G36="","",G36-N(H36))</f>
        <v/>
      </c>
      <c r="J36" s="23">
        <f>IF(OR(I36="",F36=""),"",MAX(0,$C$4-F36))</f>
        <v/>
      </c>
      <c r="K36" s="30">
        <f>IF(J36="","",IF(I36&lt;=0,"مسدد",IF(J36=0,"لم يستحق",IF(J36&lt;=30,"1 - 30 يومًا",IF(J36&lt;=60,"31 - 60 يومًا",IF(J36&lt;=90,"61 - 90 يومًا","أكثر من 90 يومًا"))))))</f>
        <v/>
      </c>
    </row>
    <row r="37">
      <c r="A37" s="23">
        <f>IF(B37="","",ROW()-6)</f>
        <v/>
      </c>
      <c r="B37" s="24" t="n"/>
      <c r="C37" s="25" t="n"/>
      <c r="D37" s="20" t="n"/>
      <c r="E37" s="26" t="n"/>
      <c r="F37" s="27">
        <f>IF(D37="","",D37+N(E37))</f>
        <v/>
      </c>
      <c r="G37" s="28" t="n"/>
      <c r="H37" s="28" t="n"/>
      <c r="I37" s="29">
        <f>IF(G37="","",G37-N(H37))</f>
        <v/>
      </c>
      <c r="J37" s="23">
        <f>IF(OR(I37="",F37=""),"",MAX(0,$C$4-F37))</f>
        <v/>
      </c>
      <c r="K37" s="30">
        <f>IF(J37="","",IF(I37&lt;=0,"مسدد",IF(J37=0,"لم يستحق",IF(J37&lt;=30,"1 - 30 يومًا",IF(J37&lt;=60,"31 - 60 يومًا",IF(J37&lt;=90,"61 - 90 يومًا","أكثر من 90 يومًا"))))))</f>
        <v/>
      </c>
    </row>
    <row r="38">
      <c r="A38" s="23">
        <f>IF(B38="","",ROW()-6)</f>
        <v/>
      </c>
      <c r="B38" s="24" t="n"/>
      <c r="C38" s="25" t="n"/>
      <c r="D38" s="20" t="n"/>
      <c r="E38" s="26" t="n"/>
      <c r="F38" s="27">
        <f>IF(D38="","",D38+N(E38))</f>
        <v/>
      </c>
      <c r="G38" s="28" t="n"/>
      <c r="H38" s="28" t="n"/>
      <c r="I38" s="29">
        <f>IF(G38="","",G38-N(H38))</f>
        <v/>
      </c>
      <c r="J38" s="23">
        <f>IF(OR(I38="",F38=""),"",MAX(0,$C$4-F38))</f>
        <v/>
      </c>
      <c r="K38" s="30">
        <f>IF(J38="","",IF(I38&lt;=0,"مسدد",IF(J38=0,"لم يستحق",IF(J38&lt;=30,"1 - 30 يومًا",IF(J38&lt;=60,"31 - 60 يومًا",IF(J38&lt;=90,"61 - 90 يومًا","أكثر من 90 يومًا"))))))</f>
        <v/>
      </c>
    </row>
    <row r="39">
      <c r="A39" s="23">
        <f>IF(B39="","",ROW()-6)</f>
        <v/>
      </c>
      <c r="B39" s="24" t="n"/>
      <c r="C39" s="25" t="n"/>
      <c r="D39" s="20" t="n"/>
      <c r="E39" s="26" t="n"/>
      <c r="F39" s="27">
        <f>IF(D39="","",D39+N(E39))</f>
        <v/>
      </c>
      <c r="G39" s="28" t="n"/>
      <c r="H39" s="28" t="n"/>
      <c r="I39" s="29">
        <f>IF(G39="","",G39-N(H39))</f>
        <v/>
      </c>
      <c r="J39" s="23">
        <f>IF(OR(I39="",F39=""),"",MAX(0,$C$4-F39))</f>
        <v/>
      </c>
      <c r="K39" s="30">
        <f>IF(J39="","",IF(I39&lt;=0,"مسدد",IF(J39=0,"لم يستحق",IF(J39&lt;=30,"1 - 30 يومًا",IF(J39&lt;=60,"31 - 60 يومًا",IF(J39&lt;=90,"61 - 90 يومًا","أكثر من 90 يومًا"))))))</f>
        <v/>
      </c>
    </row>
    <row r="40">
      <c r="A40" s="23">
        <f>IF(B40="","",ROW()-6)</f>
        <v/>
      </c>
      <c r="B40" s="24" t="n"/>
      <c r="C40" s="25" t="n"/>
      <c r="D40" s="20" t="n"/>
      <c r="E40" s="26" t="n"/>
      <c r="F40" s="27">
        <f>IF(D40="","",D40+N(E40))</f>
        <v/>
      </c>
      <c r="G40" s="28" t="n"/>
      <c r="H40" s="28" t="n"/>
      <c r="I40" s="29">
        <f>IF(G40="","",G40-N(H40))</f>
        <v/>
      </c>
      <c r="J40" s="23">
        <f>IF(OR(I40="",F40=""),"",MAX(0,$C$4-F40))</f>
        <v/>
      </c>
      <c r="K40" s="30">
        <f>IF(J40="","",IF(I40&lt;=0,"مسدد",IF(J40=0,"لم يستحق",IF(J40&lt;=30,"1 - 30 يومًا",IF(J40&lt;=60,"31 - 60 يومًا",IF(J40&lt;=90,"61 - 90 يومًا","أكثر من 90 يومًا"))))))</f>
        <v/>
      </c>
    </row>
    <row r="41">
      <c r="A41" s="23">
        <f>IF(B41="","",ROW()-6)</f>
        <v/>
      </c>
      <c r="B41" s="24" t="n"/>
      <c r="C41" s="25" t="n"/>
      <c r="D41" s="20" t="n"/>
      <c r="E41" s="26" t="n"/>
      <c r="F41" s="27">
        <f>IF(D41="","",D41+N(E41))</f>
        <v/>
      </c>
      <c r="G41" s="28" t="n"/>
      <c r="H41" s="28" t="n"/>
      <c r="I41" s="29">
        <f>IF(G41="","",G41-N(H41))</f>
        <v/>
      </c>
      <c r="J41" s="23">
        <f>IF(OR(I41="",F41=""),"",MAX(0,$C$4-F41))</f>
        <v/>
      </c>
      <c r="K41" s="30">
        <f>IF(J41="","",IF(I41&lt;=0,"مسدد",IF(J41=0,"لم يستحق",IF(J41&lt;=30,"1 - 30 يومًا",IF(J41&lt;=60,"31 - 60 يومًا",IF(J41&lt;=90,"61 - 90 يومًا","أكثر من 90 يومًا"))))))</f>
        <v/>
      </c>
    </row>
    <row r="42">
      <c r="A42" s="23">
        <f>IF(B42="","",ROW()-6)</f>
        <v/>
      </c>
      <c r="B42" s="24" t="n"/>
      <c r="C42" s="25" t="n"/>
      <c r="D42" s="20" t="n"/>
      <c r="E42" s="26" t="n"/>
      <c r="F42" s="27">
        <f>IF(D42="","",D42+N(E42))</f>
        <v/>
      </c>
      <c r="G42" s="28" t="n"/>
      <c r="H42" s="28" t="n"/>
      <c r="I42" s="29">
        <f>IF(G42="","",G42-N(H42))</f>
        <v/>
      </c>
      <c r="J42" s="23">
        <f>IF(OR(I42="",F42=""),"",MAX(0,$C$4-F42))</f>
        <v/>
      </c>
      <c r="K42" s="30">
        <f>IF(J42="","",IF(I42&lt;=0,"مسدد",IF(J42=0,"لم يستحق",IF(J42&lt;=30,"1 - 30 يومًا",IF(J42&lt;=60,"31 - 60 يومًا",IF(J42&lt;=90,"61 - 90 يومًا","أكثر من 90 يومًا"))))))</f>
        <v/>
      </c>
    </row>
    <row r="43">
      <c r="A43" s="23">
        <f>IF(B43="","",ROW()-6)</f>
        <v/>
      </c>
      <c r="B43" s="24" t="n"/>
      <c r="C43" s="25" t="n"/>
      <c r="D43" s="20" t="n"/>
      <c r="E43" s="26" t="n"/>
      <c r="F43" s="27">
        <f>IF(D43="","",D43+N(E43))</f>
        <v/>
      </c>
      <c r="G43" s="28" t="n"/>
      <c r="H43" s="28" t="n"/>
      <c r="I43" s="29">
        <f>IF(G43="","",G43-N(H43))</f>
        <v/>
      </c>
      <c r="J43" s="23">
        <f>IF(OR(I43="",F43=""),"",MAX(0,$C$4-F43))</f>
        <v/>
      </c>
      <c r="K43" s="30">
        <f>IF(J43="","",IF(I43&lt;=0,"مسدد",IF(J43=0,"لم يستحق",IF(J43&lt;=30,"1 - 30 يومًا",IF(J43&lt;=60,"31 - 60 يومًا",IF(J43&lt;=90,"61 - 90 يومًا","أكثر من 90 يومًا"))))))</f>
        <v/>
      </c>
    </row>
    <row r="44">
      <c r="A44" s="23">
        <f>IF(B44="","",ROW()-6)</f>
        <v/>
      </c>
      <c r="B44" s="24" t="n"/>
      <c r="C44" s="25" t="n"/>
      <c r="D44" s="20" t="n"/>
      <c r="E44" s="26" t="n"/>
      <c r="F44" s="27">
        <f>IF(D44="","",D44+N(E44))</f>
        <v/>
      </c>
      <c r="G44" s="28" t="n"/>
      <c r="H44" s="28" t="n"/>
      <c r="I44" s="29">
        <f>IF(G44="","",G44-N(H44))</f>
        <v/>
      </c>
      <c r="J44" s="23">
        <f>IF(OR(I44="",F44=""),"",MAX(0,$C$4-F44))</f>
        <v/>
      </c>
      <c r="K44" s="30">
        <f>IF(J44="","",IF(I44&lt;=0,"مسدد",IF(J44=0,"لم يستحق",IF(J44&lt;=30,"1 - 30 يومًا",IF(J44&lt;=60,"31 - 60 يومًا",IF(J44&lt;=90,"61 - 90 يومًا","أكثر من 90 يومًا"))))))</f>
        <v/>
      </c>
    </row>
    <row r="45">
      <c r="A45" s="23">
        <f>IF(B45="","",ROW()-6)</f>
        <v/>
      </c>
      <c r="B45" s="24" t="n"/>
      <c r="C45" s="25" t="n"/>
      <c r="D45" s="20" t="n"/>
      <c r="E45" s="26" t="n"/>
      <c r="F45" s="27">
        <f>IF(D45="","",D45+N(E45))</f>
        <v/>
      </c>
      <c r="G45" s="28" t="n"/>
      <c r="H45" s="28" t="n"/>
      <c r="I45" s="29">
        <f>IF(G45="","",G45-N(H45))</f>
        <v/>
      </c>
      <c r="J45" s="23">
        <f>IF(OR(I45="",F45=""),"",MAX(0,$C$4-F45))</f>
        <v/>
      </c>
      <c r="K45" s="30">
        <f>IF(J45="","",IF(I45&lt;=0,"مسدد",IF(J45=0,"لم يستحق",IF(J45&lt;=30,"1 - 30 يومًا",IF(J45&lt;=60,"31 - 60 يومًا",IF(J45&lt;=90,"61 - 90 يومًا","أكثر من 90 يومًا"))))))</f>
        <v/>
      </c>
    </row>
    <row r="46">
      <c r="A46" s="23">
        <f>IF(B46="","",ROW()-6)</f>
        <v/>
      </c>
      <c r="B46" s="24" t="n"/>
      <c r="C46" s="25" t="n"/>
      <c r="D46" s="20" t="n"/>
      <c r="E46" s="26" t="n"/>
      <c r="F46" s="27">
        <f>IF(D46="","",D46+N(E46))</f>
        <v/>
      </c>
      <c r="G46" s="28" t="n"/>
      <c r="H46" s="28" t="n"/>
      <c r="I46" s="29">
        <f>IF(G46="","",G46-N(H46))</f>
        <v/>
      </c>
      <c r="J46" s="23">
        <f>IF(OR(I46="",F46=""),"",MAX(0,$C$4-F46))</f>
        <v/>
      </c>
      <c r="K46" s="30">
        <f>IF(J46="","",IF(I46&lt;=0,"مسدد",IF(J46=0,"لم يستحق",IF(J46&lt;=30,"1 - 30 يومًا",IF(J46&lt;=60,"31 - 60 يومًا",IF(J46&lt;=90,"61 - 90 يومًا","أكثر من 90 يومًا"))))))</f>
        <v/>
      </c>
    </row>
    <row r="47">
      <c r="A47" s="23">
        <f>IF(B47="","",ROW()-6)</f>
        <v/>
      </c>
      <c r="B47" s="24" t="n"/>
      <c r="C47" s="25" t="n"/>
      <c r="D47" s="20" t="n"/>
      <c r="E47" s="26" t="n"/>
      <c r="F47" s="27">
        <f>IF(D47="","",D47+N(E47))</f>
        <v/>
      </c>
      <c r="G47" s="28" t="n"/>
      <c r="H47" s="28" t="n"/>
      <c r="I47" s="29">
        <f>IF(G47="","",G47-N(H47))</f>
        <v/>
      </c>
      <c r="J47" s="23">
        <f>IF(OR(I47="",F47=""),"",MAX(0,$C$4-F47))</f>
        <v/>
      </c>
      <c r="K47" s="30">
        <f>IF(J47="","",IF(I47&lt;=0,"مسدد",IF(J47=0,"لم يستحق",IF(J47&lt;=30,"1 - 30 يومًا",IF(J47&lt;=60,"31 - 60 يومًا",IF(J47&lt;=90,"61 - 90 يومًا","أكثر من 90 يومًا"))))))</f>
        <v/>
      </c>
    </row>
    <row r="48">
      <c r="A48" s="23">
        <f>IF(B48="","",ROW()-6)</f>
        <v/>
      </c>
      <c r="B48" s="24" t="n"/>
      <c r="C48" s="25" t="n"/>
      <c r="D48" s="20" t="n"/>
      <c r="E48" s="26" t="n"/>
      <c r="F48" s="27">
        <f>IF(D48="","",D48+N(E48))</f>
        <v/>
      </c>
      <c r="G48" s="28" t="n"/>
      <c r="H48" s="28" t="n"/>
      <c r="I48" s="29">
        <f>IF(G48="","",G48-N(H48))</f>
        <v/>
      </c>
      <c r="J48" s="23">
        <f>IF(OR(I48="",F48=""),"",MAX(0,$C$4-F48))</f>
        <v/>
      </c>
      <c r="K48" s="30">
        <f>IF(J48="","",IF(I48&lt;=0,"مسدد",IF(J48=0,"لم يستحق",IF(J48&lt;=30,"1 - 30 يومًا",IF(J48&lt;=60,"31 - 60 يومًا",IF(J48&lt;=90,"61 - 90 يومًا","أكثر من 90 يومًا"))))))</f>
        <v/>
      </c>
    </row>
    <row r="49">
      <c r="A49" s="23">
        <f>IF(B49="","",ROW()-6)</f>
        <v/>
      </c>
      <c r="B49" s="24" t="n"/>
      <c r="C49" s="25" t="n"/>
      <c r="D49" s="20" t="n"/>
      <c r="E49" s="26" t="n"/>
      <c r="F49" s="27">
        <f>IF(D49="","",D49+N(E49))</f>
        <v/>
      </c>
      <c r="G49" s="28" t="n"/>
      <c r="H49" s="28" t="n"/>
      <c r="I49" s="29">
        <f>IF(G49="","",G49-N(H49))</f>
        <v/>
      </c>
      <c r="J49" s="23">
        <f>IF(OR(I49="",F49=""),"",MAX(0,$C$4-F49))</f>
        <v/>
      </c>
      <c r="K49" s="30">
        <f>IF(J49="","",IF(I49&lt;=0,"مسدد",IF(J49=0,"لم يستحق",IF(J49&lt;=30,"1 - 30 يومًا",IF(J49&lt;=60,"31 - 60 يومًا",IF(J49&lt;=90,"61 - 90 يومًا","أكثر من 90 يومًا"))))))</f>
        <v/>
      </c>
    </row>
    <row r="50">
      <c r="A50" s="23">
        <f>IF(B50="","",ROW()-6)</f>
        <v/>
      </c>
      <c r="B50" s="24" t="n"/>
      <c r="C50" s="25" t="n"/>
      <c r="D50" s="20" t="n"/>
      <c r="E50" s="26" t="n"/>
      <c r="F50" s="27">
        <f>IF(D50="","",D50+N(E50))</f>
        <v/>
      </c>
      <c r="G50" s="28" t="n"/>
      <c r="H50" s="28" t="n"/>
      <c r="I50" s="29">
        <f>IF(G50="","",G50-N(H50))</f>
        <v/>
      </c>
      <c r="J50" s="23">
        <f>IF(OR(I50="",F50=""),"",MAX(0,$C$4-F50))</f>
        <v/>
      </c>
      <c r="K50" s="30">
        <f>IF(J50="","",IF(I50&lt;=0,"مسدد",IF(J50=0,"لم يستحق",IF(J50&lt;=30,"1 - 30 يومًا",IF(J50&lt;=60,"31 - 60 يومًا",IF(J50&lt;=90,"61 - 90 يومًا","أكثر من 90 يومًا"))))))</f>
        <v/>
      </c>
    </row>
    <row r="51">
      <c r="A51" s="23">
        <f>IF(B51="","",ROW()-6)</f>
        <v/>
      </c>
      <c r="B51" s="24" t="n"/>
      <c r="C51" s="25" t="n"/>
      <c r="D51" s="20" t="n"/>
      <c r="E51" s="26" t="n"/>
      <c r="F51" s="27">
        <f>IF(D51="","",D51+N(E51))</f>
        <v/>
      </c>
      <c r="G51" s="28" t="n"/>
      <c r="H51" s="28" t="n"/>
      <c r="I51" s="29">
        <f>IF(G51="","",G51-N(H51))</f>
        <v/>
      </c>
      <c r="J51" s="23">
        <f>IF(OR(I51="",F51=""),"",MAX(0,$C$4-F51))</f>
        <v/>
      </c>
      <c r="K51" s="30">
        <f>IF(J51="","",IF(I51&lt;=0,"مسدد",IF(J51=0,"لم يستحق",IF(J51&lt;=30,"1 - 30 يومًا",IF(J51&lt;=60,"31 - 60 يومًا",IF(J51&lt;=90,"61 - 90 يومًا","أكثر من 90 يومًا"))))))</f>
        <v/>
      </c>
    </row>
    <row r="52">
      <c r="A52" s="23">
        <f>IF(B52="","",ROW()-6)</f>
        <v/>
      </c>
      <c r="B52" s="24" t="n"/>
      <c r="C52" s="25" t="n"/>
      <c r="D52" s="20" t="n"/>
      <c r="E52" s="26" t="n"/>
      <c r="F52" s="27">
        <f>IF(D52="","",D52+N(E52))</f>
        <v/>
      </c>
      <c r="G52" s="28" t="n"/>
      <c r="H52" s="28" t="n"/>
      <c r="I52" s="29">
        <f>IF(G52="","",G52-N(H52))</f>
        <v/>
      </c>
      <c r="J52" s="23">
        <f>IF(OR(I52="",F52=""),"",MAX(0,$C$4-F52))</f>
        <v/>
      </c>
      <c r="K52" s="30">
        <f>IF(J52="","",IF(I52&lt;=0,"مسدد",IF(J52=0,"لم يستحق",IF(J52&lt;=30,"1 - 30 يومًا",IF(J52&lt;=60,"31 - 60 يومًا",IF(J52&lt;=90,"61 - 90 يومًا","أكثر من 90 يومًا"))))))</f>
        <v/>
      </c>
    </row>
    <row r="53">
      <c r="A53" s="23">
        <f>IF(B53="","",ROW()-6)</f>
        <v/>
      </c>
      <c r="B53" s="24" t="n"/>
      <c r="C53" s="25" t="n"/>
      <c r="D53" s="20" t="n"/>
      <c r="E53" s="26" t="n"/>
      <c r="F53" s="27">
        <f>IF(D53="","",D53+N(E53))</f>
        <v/>
      </c>
      <c r="G53" s="28" t="n"/>
      <c r="H53" s="28" t="n"/>
      <c r="I53" s="29">
        <f>IF(G53="","",G53-N(H53))</f>
        <v/>
      </c>
      <c r="J53" s="23">
        <f>IF(OR(I53="",F53=""),"",MAX(0,$C$4-F53))</f>
        <v/>
      </c>
      <c r="K53" s="30">
        <f>IF(J53="","",IF(I53&lt;=0,"مسدد",IF(J53=0,"لم يستحق",IF(J53&lt;=30,"1 - 30 يومًا",IF(J53&lt;=60,"31 - 60 يومًا",IF(J53&lt;=90,"61 - 90 يومًا","أكثر من 90 يومًا"))))))</f>
        <v/>
      </c>
    </row>
    <row r="54">
      <c r="A54" s="23">
        <f>IF(B54="","",ROW()-6)</f>
        <v/>
      </c>
      <c r="B54" s="24" t="n"/>
      <c r="C54" s="25" t="n"/>
      <c r="D54" s="20" t="n"/>
      <c r="E54" s="26" t="n"/>
      <c r="F54" s="27">
        <f>IF(D54="","",D54+N(E54))</f>
        <v/>
      </c>
      <c r="G54" s="28" t="n"/>
      <c r="H54" s="28" t="n"/>
      <c r="I54" s="29">
        <f>IF(G54="","",G54-N(H54))</f>
        <v/>
      </c>
      <c r="J54" s="23">
        <f>IF(OR(I54="",F54=""),"",MAX(0,$C$4-F54))</f>
        <v/>
      </c>
      <c r="K54" s="30">
        <f>IF(J54="","",IF(I54&lt;=0,"مسدد",IF(J54=0,"لم يستحق",IF(J54&lt;=30,"1 - 30 يومًا",IF(J54&lt;=60,"31 - 60 يومًا",IF(J54&lt;=90,"61 - 90 يومًا","أكثر من 90 يومًا"))))))</f>
        <v/>
      </c>
    </row>
    <row r="55">
      <c r="A55" s="23">
        <f>IF(B55="","",ROW()-6)</f>
        <v/>
      </c>
      <c r="B55" s="24" t="n"/>
      <c r="C55" s="25" t="n"/>
      <c r="D55" s="20" t="n"/>
      <c r="E55" s="26" t="n"/>
      <c r="F55" s="27">
        <f>IF(D55="","",D55+N(E55))</f>
        <v/>
      </c>
      <c r="G55" s="28" t="n"/>
      <c r="H55" s="28" t="n"/>
      <c r="I55" s="29">
        <f>IF(G55="","",G55-N(H55))</f>
        <v/>
      </c>
      <c r="J55" s="23">
        <f>IF(OR(I55="",F55=""),"",MAX(0,$C$4-F55))</f>
        <v/>
      </c>
      <c r="K55" s="30">
        <f>IF(J55="","",IF(I55&lt;=0,"مسدد",IF(J55=0,"لم يستحق",IF(J55&lt;=30,"1 - 30 يومًا",IF(J55&lt;=60,"31 - 60 يومًا",IF(J55&lt;=90,"61 - 90 يومًا","أكثر من 90 يومًا"))))))</f>
        <v/>
      </c>
    </row>
    <row r="56">
      <c r="A56" s="23">
        <f>IF(B56="","",ROW()-6)</f>
        <v/>
      </c>
      <c r="B56" s="24" t="n"/>
      <c r="C56" s="25" t="n"/>
      <c r="D56" s="20" t="n"/>
      <c r="E56" s="26" t="n"/>
      <c r="F56" s="27">
        <f>IF(D56="","",D56+N(E56))</f>
        <v/>
      </c>
      <c r="G56" s="28" t="n"/>
      <c r="H56" s="28" t="n"/>
      <c r="I56" s="29">
        <f>IF(G56="","",G56-N(H56))</f>
        <v/>
      </c>
      <c r="J56" s="23">
        <f>IF(OR(I56="",F56=""),"",MAX(0,$C$4-F56))</f>
        <v/>
      </c>
      <c r="K56" s="30">
        <f>IF(J56="","",IF(I56&lt;=0,"مسدد",IF(J56=0,"لم يستحق",IF(J56&lt;=30,"1 - 30 يومًا",IF(J56&lt;=60,"31 - 60 يومًا",IF(J56&lt;=90,"61 - 90 يومًا","أكثر من 90 يومًا"))))))</f>
        <v/>
      </c>
    </row>
    <row r="57">
      <c r="A57" s="31" t="n"/>
      <c r="B57" s="32" t="inlineStr">
        <is>
          <t>الإجمالي</t>
        </is>
      </c>
      <c r="C57" s="31" t="n"/>
      <c r="D57" s="31" t="n"/>
      <c r="E57" s="31" t="n"/>
      <c r="F57" s="31" t="n"/>
      <c r="G57" s="33">
        <f>SUM(G7:G56)</f>
        <v/>
      </c>
      <c r="H57" s="33">
        <f>SUM(H7:H56)</f>
        <v/>
      </c>
      <c r="I57" s="33">
        <f>SUM(I7:I56)</f>
        <v/>
      </c>
      <c r="J57" s="31" t="n"/>
      <c r="K57" s="31" t="n"/>
    </row>
  </sheetData>
  <sheetProtection selectLockedCells="0" selectUnlockedCells="0" sheet="1" objects="0" insertRows="1" insertHyperlinks="1" autoFilter="0" scenarios="0" formatColumns="0" deleteColumns="1" insertColumns="1" pivotTables="1" deleteRows="1" formatCells="0" formatRows="0" sort="0"/>
  <mergeCells count="4">
    <mergeCell ref="A2:K2"/>
    <mergeCell ref="A1:K1"/>
    <mergeCell ref="A4:B4"/>
    <mergeCell ref="C4:D4"/>
  </mergeCells>
  <conditionalFormatting sqref="K7:K56">
    <cfRule type="cellIs" priority="1" operator="equal" dxfId="0">
      <formula>"أكثر من 90 يومًا"</formula>
    </cfRule>
    <cfRule type="cellIs" priority="2" operator="equal" dxfId="1">
      <formula>"61 - 90 يومًا"</formula>
    </cfRule>
    <cfRule type="cellIs" priority="3" operator="equal" dxfId="2">
      <formula>"مسدد"</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3"/>
  <sheetViews>
    <sheetView showGridLines="0" rightToLeft="1"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5" customWidth="1" min="6" max="6"/>
    <col width="15" customWidth="1" min="7" max="7"/>
    <col width="11" customWidth="1" min="8" max="8"/>
  </cols>
  <sheetData>
    <row r="1" ht="30" customHeight="1">
      <c r="A1" s="15" t="inlineStr">
        <is>
          <t>ملخص أعمار أرصدة الموردين</t>
        </is>
      </c>
      <c r="B1" s="16" t="n"/>
      <c r="C1" s="16" t="n"/>
      <c r="D1" s="16" t="n"/>
      <c r="E1" s="16" t="n"/>
      <c r="F1" s="16" t="n"/>
      <c r="G1" s="16" t="n"/>
      <c r="H1" s="16" t="n"/>
    </row>
    <row r="2" ht="30" customHeight="1">
      <c r="A2" s="17" t="inlineStr">
        <is>
          <t>اكتب أسماء الموردين بنفس كتابتها في ورقة الفواتير.</t>
        </is>
      </c>
    </row>
    <row r="4">
      <c r="A4" s="18" t="inlineStr">
        <is>
          <t>تاريخ التقرير</t>
        </is>
      </c>
      <c r="B4" s="27">
        <f>'الفواتير'!C4</f>
        <v/>
      </c>
    </row>
    <row r="6" ht="34" customHeight="1">
      <c r="A6" s="22" t="inlineStr">
        <is>
          <t>المورد</t>
        </is>
      </c>
      <c r="B6" s="22" t="inlineStr">
        <is>
          <t>لم يستحق</t>
        </is>
      </c>
      <c r="C6" s="22" t="inlineStr">
        <is>
          <t>1 - 30 يومًا</t>
        </is>
      </c>
      <c r="D6" s="22" t="inlineStr">
        <is>
          <t>31 - 60 يومًا</t>
        </is>
      </c>
      <c r="E6" s="22" t="inlineStr">
        <is>
          <t>61 - 90 يومًا</t>
        </is>
      </c>
      <c r="F6" s="22" t="inlineStr">
        <is>
          <t>أكثر من 90 يومًا</t>
        </is>
      </c>
      <c r="G6" s="22" t="inlineStr">
        <is>
          <t>الإجمالي</t>
        </is>
      </c>
      <c r="H6" s="22" t="inlineStr">
        <is>
          <t>النسبة</t>
        </is>
      </c>
    </row>
    <row r="7">
      <c r="A7" s="24" t="inlineStr">
        <is>
          <t>الشركة المصرية للخامات</t>
        </is>
      </c>
      <c r="B7" s="29">
        <f>IF($A7="","",SUMIFS('الفواتير'!$I$7:$I$56,'الفواتير'!$B$7:$B$56,$A7,'الفواتير'!$J$7:$J$56,0))</f>
        <v/>
      </c>
      <c r="C7" s="29">
        <f>IF($A7="","",SUMIFS('الفواتير'!$I$7:$I$56,'الفواتير'!$B$7:$B$56,$A7,'الفواتير'!$J$7:$J$56,"&gt;=1",'الفواتير'!$J$7:$J$56,"&lt;=30"))</f>
        <v/>
      </c>
      <c r="D7" s="29">
        <f>IF($A7="","",SUMIFS('الفواتير'!$I$7:$I$56,'الفواتير'!$B$7:$B$56,$A7,'الفواتير'!$J$7:$J$56,"&gt;=31",'الفواتير'!$J$7:$J$56,"&lt;=60"))</f>
        <v/>
      </c>
      <c r="E7" s="29">
        <f>IF($A7="","",SUMIFS('الفواتير'!$I$7:$I$56,'الفواتير'!$B$7:$B$56,$A7,'الفواتير'!$J$7:$J$56,"&gt;=61",'الفواتير'!$J$7:$J$56,"&lt;=90"))</f>
        <v/>
      </c>
      <c r="F7" s="29">
        <f>IF($A7="","",SUMIFS('الفواتير'!$I$7:$I$56,'الفواتير'!$B$7:$B$56,$A7,'الفواتير'!$J$7:$J$56,"&gt;90"))</f>
        <v/>
      </c>
      <c r="G7" s="34">
        <f>IF($A7="","",SUM(B7:F7))</f>
        <v/>
      </c>
      <c r="H7" s="35">
        <f>IF(OR($A7="",N($G$17)=0),"",G7/$G$17)</f>
        <v/>
      </c>
    </row>
    <row r="8">
      <c r="A8" s="24" t="inlineStr">
        <is>
          <t>النور للتوريدات</t>
        </is>
      </c>
      <c r="B8" s="29">
        <f>IF($A8="","",SUMIFS('الفواتير'!$I$7:$I$56,'الفواتير'!$B$7:$B$56,$A8,'الفواتير'!$J$7:$J$56,0))</f>
        <v/>
      </c>
      <c r="C8" s="29">
        <f>IF($A8="","",SUMIFS('الفواتير'!$I$7:$I$56,'الفواتير'!$B$7:$B$56,$A8,'الفواتير'!$J$7:$J$56,"&gt;=1",'الفواتير'!$J$7:$J$56,"&lt;=30"))</f>
        <v/>
      </c>
      <c r="D8" s="29">
        <f>IF($A8="","",SUMIFS('الفواتير'!$I$7:$I$56,'الفواتير'!$B$7:$B$56,$A8,'الفواتير'!$J$7:$J$56,"&gt;=31",'الفواتير'!$J$7:$J$56,"&lt;=60"))</f>
        <v/>
      </c>
      <c r="E8" s="29">
        <f>IF($A8="","",SUMIFS('الفواتير'!$I$7:$I$56,'الفواتير'!$B$7:$B$56,$A8,'الفواتير'!$J$7:$J$56,"&gt;=61",'الفواتير'!$J$7:$J$56,"&lt;=90"))</f>
        <v/>
      </c>
      <c r="F8" s="29">
        <f>IF($A8="","",SUMIFS('الفواتير'!$I$7:$I$56,'الفواتير'!$B$7:$B$56,$A8,'الفواتير'!$J$7:$J$56,"&gt;90"))</f>
        <v/>
      </c>
      <c r="G8" s="34">
        <f>IF($A8="","",SUM(B8:F8))</f>
        <v/>
      </c>
      <c r="H8" s="35">
        <f>IF(OR($A8="",N($G$17)=0),"",G8/$G$17)</f>
        <v/>
      </c>
    </row>
    <row r="9">
      <c r="A9" s="24" t="inlineStr">
        <is>
          <t>الدلتا للتغليف</t>
        </is>
      </c>
      <c r="B9" s="29">
        <f>IF($A9="","",SUMIFS('الفواتير'!$I$7:$I$56,'الفواتير'!$B$7:$B$56,$A9,'الفواتير'!$J$7:$J$56,0))</f>
        <v/>
      </c>
      <c r="C9" s="29">
        <f>IF($A9="","",SUMIFS('الفواتير'!$I$7:$I$56,'الفواتير'!$B$7:$B$56,$A9,'الفواتير'!$J$7:$J$56,"&gt;=1",'الفواتير'!$J$7:$J$56,"&lt;=30"))</f>
        <v/>
      </c>
      <c r="D9" s="29">
        <f>IF($A9="","",SUMIFS('الفواتير'!$I$7:$I$56,'الفواتير'!$B$7:$B$56,$A9,'الفواتير'!$J$7:$J$56,"&gt;=31",'الفواتير'!$J$7:$J$56,"&lt;=60"))</f>
        <v/>
      </c>
      <c r="E9" s="29">
        <f>IF($A9="","",SUMIFS('الفواتير'!$I$7:$I$56,'الفواتير'!$B$7:$B$56,$A9,'الفواتير'!$J$7:$J$56,"&gt;=61",'الفواتير'!$J$7:$J$56,"&lt;=90"))</f>
        <v/>
      </c>
      <c r="F9" s="29">
        <f>IF($A9="","",SUMIFS('الفواتير'!$I$7:$I$56,'الفواتير'!$B$7:$B$56,$A9,'الفواتير'!$J$7:$J$56,"&gt;90"))</f>
        <v/>
      </c>
      <c r="G9" s="34">
        <f>IF($A9="","",SUM(B9:F9))</f>
        <v/>
      </c>
      <c r="H9" s="35">
        <f>IF(OR($A9="",N($G$17)=0),"",G9/$G$17)</f>
        <v/>
      </c>
    </row>
    <row r="10">
      <c r="A10" s="24" t="inlineStr">
        <is>
          <t>مطبعة الأمل</t>
        </is>
      </c>
      <c r="B10" s="29">
        <f>IF($A10="","",SUMIFS('الفواتير'!$I$7:$I$56,'الفواتير'!$B$7:$B$56,$A10,'الفواتير'!$J$7:$J$56,0))</f>
        <v/>
      </c>
      <c r="C10" s="29">
        <f>IF($A10="","",SUMIFS('الفواتير'!$I$7:$I$56,'الفواتير'!$B$7:$B$56,$A10,'الفواتير'!$J$7:$J$56,"&gt;=1",'الفواتير'!$J$7:$J$56,"&lt;=30"))</f>
        <v/>
      </c>
      <c r="D10" s="29">
        <f>IF($A10="","",SUMIFS('الفواتير'!$I$7:$I$56,'الفواتير'!$B$7:$B$56,$A10,'الفواتير'!$J$7:$J$56,"&gt;=31",'الفواتير'!$J$7:$J$56,"&lt;=60"))</f>
        <v/>
      </c>
      <c r="E10" s="29">
        <f>IF($A10="","",SUMIFS('الفواتير'!$I$7:$I$56,'الفواتير'!$B$7:$B$56,$A10,'الفواتير'!$J$7:$J$56,"&gt;=61",'الفواتير'!$J$7:$J$56,"&lt;=90"))</f>
        <v/>
      </c>
      <c r="F10" s="29">
        <f>IF($A10="","",SUMIFS('الفواتير'!$I$7:$I$56,'الفواتير'!$B$7:$B$56,$A10,'الفواتير'!$J$7:$J$56,"&gt;90"))</f>
        <v/>
      </c>
      <c r="G10" s="34">
        <f>IF($A10="","",SUM(B10:F10))</f>
        <v/>
      </c>
      <c r="H10" s="35">
        <f>IF(OR($A10="",N($G$17)=0),"",G10/$G$17)</f>
        <v/>
      </c>
    </row>
    <row r="11">
      <c r="A11" s="24" t="inlineStr">
        <is>
          <t>شركة النقل السريع</t>
        </is>
      </c>
      <c r="B11" s="29">
        <f>IF($A11="","",SUMIFS('الفواتير'!$I$7:$I$56,'الفواتير'!$B$7:$B$56,$A11,'الفواتير'!$J$7:$J$56,0))</f>
        <v/>
      </c>
      <c r="C11" s="29">
        <f>IF($A11="","",SUMIFS('الفواتير'!$I$7:$I$56,'الفواتير'!$B$7:$B$56,$A11,'الفواتير'!$J$7:$J$56,"&gt;=1",'الفواتير'!$J$7:$J$56,"&lt;=30"))</f>
        <v/>
      </c>
      <c r="D11" s="29">
        <f>IF($A11="","",SUMIFS('الفواتير'!$I$7:$I$56,'الفواتير'!$B$7:$B$56,$A11,'الفواتير'!$J$7:$J$56,"&gt;=31",'الفواتير'!$J$7:$J$56,"&lt;=60"))</f>
        <v/>
      </c>
      <c r="E11" s="29">
        <f>IF($A11="","",SUMIFS('الفواتير'!$I$7:$I$56,'الفواتير'!$B$7:$B$56,$A11,'الفواتير'!$J$7:$J$56,"&gt;=61",'الفواتير'!$J$7:$J$56,"&lt;=90"))</f>
        <v/>
      </c>
      <c r="F11" s="29">
        <f>IF($A11="","",SUMIFS('الفواتير'!$I$7:$I$56,'الفواتير'!$B$7:$B$56,$A11,'الفواتير'!$J$7:$J$56,"&gt;90"))</f>
        <v/>
      </c>
      <c r="G11" s="34">
        <f>IF($A11="","",SUM(B11:F11))</f>
        <v/>
      </c>
      <c r="H11" s="35">
        <f>IF(OR($A11="",N($G$17)=0),"",G11/$G$17)</f>
        <v/>
      </c>
    </row>
    <row r="12">
      <c r="A12" s="24" t="n"/>
      <c r="B12" s="29">
        <f>IF($A12="","",SUMIFS('الفواتير'!$I$7:$I$56,'الفواتير'!$B$7:$B$56,$A12,'الفواتير'!$J$7:$J$56,0))</f>
        <v/>
      </c>
      <c r="C12" s="29">
        <f>IF($A12="","",SUMIFS('الفواتير'!$I$7:$I$56,'الفواتير'!$B$7:$B$56,$A12,'الفواتير'!$J$7:$J$56,"&gt;=1",'الفواتير'!$J$7:$J$56,"&lt;=30"))</f>
        <v/>
      </c>
      <c r="D12" s="29">
        <f>IF($A12="","",SUMIFS('الفواتير'!$I$7:$I$56,'الفواتير'!$B$7:$B$56,$A12,'الفواتير'!$J$7:$J$56,"&gt;=31",'الفواتير'!$J$7:$J$56,"&lt;=60"))</f>
        <v/>
      </c>
      <c r="E12" s="29">
        <f>IF($A12="","",SUMIFS('الفواتير'!$I$7:$I$56,'الفواتير'!$B$7:$B$56,$A12,'الفواتير'!$J$7:$J$56,"&gt;=61",'الفواتير'!$J$7:$J$56,"&lt;=90"))</f>
        <v/>
      </c>
      <c r="F12" s="29">
        <f>IF($A12="","",SUMIFS('الفواتير'!$I$7:$I$56,'الفواتير'!$B$7:$B$56,$A12,'الفواتير'!$J$7:$J$56,"&gt;90"))</f>
        <v/>
      </c>
      <c r="G12" s="34">
        <f>IF($A12="","",SUM(B12:F12))</f>
        <v/>
      </c>
      <c r="H12" s="35">
        <f>IF(OR($A12="",N($G$17)=0),"",G12/$G$17)</f>
        <v/>
      </c>
    </row>
    <row r="13">
      <c r="A13" s="24" t="n"/>
      <c r="B13" s="29">
        <f>IF($A13="","",SUMIFS('الفواتير'!$I$7:$I$56,'الفواتير'!$B$7:$B$56,$A13,'الفواتير'!$J$7:$J$56,0))</f>
        <v/>
      </c>
      <c r="C13" s="29">
        <f>IF($A13="","",SUMIFS('الفواتير'!$I$7:$I$56,'الفواتير'!$B$7:$B$56,$A13,'الفواتير'!$J$7:$J$56,"&gt;=1",'الفواتير'!$J$7:$J$56,"&lt;=30"))</f>
        <v/>
      </c>
      <c r="D13" s="29">
        <f>IF($A13="","",SUMIFS('الفواتير'!$I$7:$I$56,'الفواتير'!$B$7:$B$56,$A13,'الفواتير'!$J$7:$J$56,"&gt;=31",'الفواتير'!$J$7:$J$56,"&lt;=60"))</f>
        <v/>
      </c>
      <c r="E13" s="29">
        <f>IF($A13="","",SUMIFS('الفواتير'!$I$7:$I$56,'الفواتير'!$B$7:$B$56,$A13,'الفواتير'!$J$7:$J$56,"&gt;=61",'الفواتير'!$J$7:$J$56,"&lt;=90"))</f>
        <v/>
      </c>
      <c r="F13" s="29">
        <f>IF($A13="","",SUMIFS('الفواتير'!$I$7:$I$56,'الفواتير'!$B$7:$B$56,$A13,'الفواتير'!$J$7:$J$56,"&gt;90"))</f>
        <v/>
      </c>
      <c r="G13" s="34">
        <f>IF($A13="","",SUM(B13:F13))</f>
        <v/>
      </c>
      <c r="H13" s="35">
        <f>IF(OR($A13="",N($G$17)=0),"",G13/$G$17)</f>
        <v/>
      </c>
    </row>
    <row r="14">
      <c r="A14" s="24" t="n"/>
      <c r="B14" s="29">
        <f>IF($A14="","",SUMIFS('الفواتير'!$I$7:$I$56,'الفواتير'!$B$7:$B$56,$A14,'الفواتير'!$J$7:$J$56,0))</f>
        <v/>
      </c>
      <c r="C14" s="29">
        <f>IF($A14="","",SUMIFS('الفواتير'!$I$7:$I$56,'الفواتير'!$B$7:$B$56,$A14,'الفواتير'!$J$7:$J$56,"&gt;=1",'الفواتير'!$J$7:$J$56,"&lt;=30"))</f>
        <v/>
      </c>
      <c r="D14" s="29">
        <f>IF($A14="","",SUMIFS('الفواتير'!$I$7:$I$56,'الفواتير'!$B$7:$B$56,$A14,'الفواتير'!$J$7:$J$56,"&gt;=31",'الفواتير'!$J$7:$J$56,"&lt;=60"))</f>
        <v/>
      </c>
      <c r="E14" s="29">
        <f>IF($A14="","",SUMIFS('الفواتير'!$I$7:$I$56,'الفواتير'!$B$7:$B$56,$A14,'الفواتير'!$J$7:$J$56,"&gt;=61",'الفواتير'!$J$7:$J$56,"&lt;=90"))</f>
        <v/>
      </c>
      <c r="F14" s="29">
        <f>IF($A14="","",SUMIFS('الفواتير'!$I$7:$I$56,'الفواتير'!$B$7:$B$56,$A14,'الفواتير'!$J$7:$J$56,"&gt;90"))</f>
        <v/>
      </c>
      <c r="G14" s="34">
        <f>IF($A14="","",SUM(B14:F14))</f>
        <v/>
      </c>
      <c r="H14" s="35">
        <f>IF(OR($A14="",N($G$17)=0),"",G14/$G$17)</f>
        <v/>
      </c>
    </row>
    <row r="15">
      <c r="A15" s="24" t="n"/>
      <c r="B15" s="29">
        <f>IF($A15="","",SUMIFS('الفواتير'!$I$7:$I$56,'الفواتير'!$B$7:$B$56,$A15,'الفواتير'!$J$7:$J$56,0))</f>
        <v/>
      </c>
      <c r="C15" s="29">
        <f>IF($A15="","",SUMIFS('الفواتير'!$I$7:$I$56,'الفواتير'!$B$7:$B$56,$A15,'الفواتير'!$J$7:$J$56,"&gt;=1",'الفواتير'!$J$7:$J$56,"&lt;=30"))</f>
        <v/>
      </c>
      <c r="D15" s="29">
        <f>IF($A15="","",SUMIFS('الفواتير'!$I$7:$I$56,'الفواتير'!$B$7:$B$56,$A15,'الفواتير'!$J$7:$J$56,"&gt;=31",'الفواتير'!$J$7:$J$56,"&lt;=60"))</f>
        <v/>
      </c>
      <c r="E15" s="29">
        <f>IF($A15="","",SUMIFS('الفواتير'!$I$7:$I$56,'الفواتير'!$B$7:$B$56,$A15,'الفواتير'!$J$7:$J$56,"&gt;=61",'الفواتير'!$J$7:$J$56,"&lt;=90"))</f>
        <v/>
      </c>
      <c r="F15" s="29">
        <f>IF($A15="","",SUMIFS('الفواتير'!$I$7:$I$56,'الفواتير'!$B$7:$B$56,$A15,'الفواتير'!$J$7:$J$56,"&gt;90"))</f>
        <v/>
      </c>
      <c r="G15" s="34">
        <f>IF($A15="","",SUM(B15:F15))</f>
        <v/>
      </c>
      <c r="H15" s="35">
        <f>IF(OR($A15="",N($G$17)=0),"",G15/$G$17)</f>
        <v/>
      </c>
    </row>
    <row r="16">
      <c r="A16" s="24" t="n"/>
      <c r="B16" s="29">
        <f>IF($A16="","",SUMIFS('الفواتير'!$I$7:$I$56,'الفواتير'!$B$7:$B$56,$A16,'الفواتير'!$J$7:$J$56,0))</f>
        <v/>
      </c>
      <c r="C16" s="29">
        <f>IF($A16="","",SUMIFS('الفواتير'!$I$7:$I$56,'الفواتير'!$B$7:$B$56,$A16,'الفواتير'!$J$7:$J$56,"&gt;=1",'الفواتير'!$J$7:$J$56,"&lt;=30"))</f>
        <v/>
      </c>
      <c r="D16" s="29">
        <f>IF($A16="","",SUMIFS('الفواتير'!$I$7:$I$56,'الفواتير'!$B$7:$B$56,$A16,'الفواتير'!$J$7:$J$56,"&gt;=31",'الفواتير'!$J$7:$J$56,"&lt;=60"))</f>
        <v/>
      </c>
      <c r="E16" s="29">
        <f>IF($A16="","",SUMIFS('الفواتير'!$I$7:$I$56,'الفواتير'!$B$7:$B$56,$A16,'الفواتير'!$J$7:$J$56,"&gt;=61",'الفواتير'!$J$7:$J$56,"&lt;=90"))</f>
        <v/>
      </c>
      <c r="F16" s="29">
        <f>IF($A16="","",SUMIFS('الفواتير'!$I$7:$I$56,'الفواتير'!$B$7:$B$56,$A16,'الفواتير'!$J$7:$J$56,"&gt;90"))</f>
        <v/>
      </c>
      <c r="G16" s="34">
        <f>IF($A16="","",SUM(B16:F16))</f>
        <v/>
      </c>
      <c r="H16" s="35">
        <f>IF(OR($A16="",N($G$17)=0),"",G16/$G$17)</f>
        <v/>
      </c>
    </row>
    <row r="17">
      <c r="A17" s="32" t="inlineStr">
        <is>
          <t>الإجمالي</t>
        </is>
      </c>
      <c r="B17" s="33">
        <f>SUM(B7:B16)</f>
        <v/>
      </c>
      <c r="C17" s="33">
        <f>SUM(C7:C16)</f>
        <v/>
      </c>
      <c r="D17" s="33">
        <f>SUM(D7:D16)</f>
        <v/>
      </c>
      <c r="E17" s="33">
        <f>SUM(E7:E16)</f>
        <v/>
      </c>
      <c r="F17" s="33">
        <f>SUM(F7:F16)</f>
        <v/>
      </c>
      <c r="G17" s="33">
        <f>SUM(G7:G16)</f>
        <v/>
      </c>
      <c r="H17" s="36">
        <f>IF(G17=0,"",SUM(H7:H16))</f>
        <v/>
      </c>
    </row>
    <row r="18">
      <c r="A18" s="37" t="inlineStr">
        <is>
          <t>نسبة الشريحة من الإجمالي</t>
        </is>
      </c>
      <c r="B18" s="35">
        <f>IF($G$17=0,"",B17/$G$17)</f>
        <v/>
      </c>
      <c r="C18" s="35">
        <f>IF($G$17=0,"",C17/$G$17)</f>
        <v/>
      </c>
      <c r="D18" s="35">
        <f>IF($G$17=0,"",D17/$G$17)</f>
        <v/>
      </c>
      <c r="E18" s="35">
        <f>IF($G$17=0,"",E17/$G$17)</f>
        <v/>
      </c>
      <c r="F18" s="35">
        <f>IF($G$17=0,"",F17/$G$17)</f>
        <v/>
      </c>
    </row>
    <row r="20">
      <c r="A20" s="18" t="inlineStr">
        <is>
          <t>المتأخر الواجب سداده الآن</t>
        </is>
      </c>
      <c r="B20" s="38">
        <f>SUM(C17:F17)</f>
        <v/>
      </c>
    </row>
    <row r="21">
      <c r="A21" s="37" t="inlineStr">
        <is>
          <t>يستحق خلال 30 يومًا القادمة</t>
        </is>
      </c>
      <c r="B21" s="29">
        <f>SUMIFS('الفواتير'!$I$7:$I$56,'الفواتير'!$F$7:$F$56,"&gt;"&amp;$B$4,'الفواتير'!$F$7:$F$56,"&lt;="&amp;($B$4+30))</f>
        <v/>
      </c>
    </row>
    <row r="23">
      <c r="A23" s="37" t="inlineStr">
        <is>
          <t>أرصدة غير موزعة (أسماء غير موجودة بالملخص)</t>
        </is>
      </c>
      <c r="B23" s="29">
        <f>ROUND(SUM('الفواتير'!$I$7:$I$56)-G17,2)</f>
        <v/>
      </c>
    </row>
  </sheetData>
  <sheetProtection selectLockedCells="0" selectUnlockedCells="0" sheet="1" objects="0" insertRows="1" insertHyperlinks="1" autoFilter="0" scenarios="0" formatColumns="0" deleteColumns="1" insertColumns="1" pivotTables="1" deleteRows="1" formatCells="0" formatRows="0" sort="0"/>
  <mergeCells count="2">
    <mergeCell ref="A2:H2"/>
    <mergeCell ref="A1:H1"/>
  </mergeCells>
  <conditionalFormatting sqref="B23">
    <cfRule type="expression" priority="1" dxfId="0">
      <formula>ABS(B23)&gt;0.005</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2026-10-28T05:25:46Z</dcterms:created>
  <dcterms:modified xmlns:dcterms="http://purl.org/dc/terms/" xmlns:xsi="http://www.w3.org/2001/XMLSchema-instance" xsi:type="dcterms:W3CDTF">2026-10-28T05:25:46Z</dcterms:modified>
</cp:coreProperties>
</file>