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3"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دليل الحسابات" sheetId="3" state="visible" r:id="rId3"/>
    <sheet xmlns:r="http://schemas.openxmlformats.org/officeDocument/2006/relationships" name="اليومية" sheetId="4" state="visible" r:id="rId4"/>
    <sheet xmlns:r="http://schemas.openxmlformats.org/officeDocument/2006/relationships" name="الأستاذ" sheetId="5" state="visible" r:id="rId5"/>
    <sheet xmlns:r="http://schemas.openxmlformats.org/officeDocument/2006/relationships" name="ميزان المراجعة" sheetId="6" state="visible" r:id="rId6"/>
  </sheets>
  <definedNames/>
  <calcPr calcId="124519" fullCalcOnLoad="1"/>
</workbook>
</file>

<file path=xl/styles.xml><?xml version="1.0" encoding="utf-8"?>
<styleSheet xmlns="http://schemas.openxmlformats.org/spreadsheetml/2006/main">
  <numFmts count="3">
    <numFmt numFmtId="164" formatCode="#,##0.00;[Red]-#,##0.00"/>
    <numFmt numFmtId="165" formatCode="yyyy-mm-dd"/>
    <numFmt numFmtId="166" formatCode="dd/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1"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0" fontId="16" fillId="5" borderId="3" pivotButton="0" quotePrefix="0" xfId="0"/>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0" fontId="0" fillId="0" borderId="6" pivotButton="0" quotePrefix="0" xfId="0"/>
    <xf numFmtId="0" fontId="15" fillId="0" borderId="2" applyAlignment="1" pivotButton="0" quotePrefix="0" xfId="0">
      <alignment horizontal="right" vertical="center" wrapText="1"/>
    </xf>
    <xf numFmtId="166" fontId="10" fillId="4" borderId="2" applyAlignment="1" applyProtection="1" pivotButton="0" quotePrefix="0" xfId="0">
      <alignment horizontal="center" vertical="center"/>
      <protection locked="0" hidden="0"/>
    </xf>
    <xf numFmtId="0" fontId="10" fillId="0" borderId="2" applyAlignment="1" pivotButton="0" quotePrefix="0" xfId="0">
      <alignment horizontal="center" vertical="center"/>
    </xf>
    <xf numFmtId="1" fontId="10" fillId="0" borderId="2" applyAlignment="1" pivotButton="0" quotePrefix="0" xfId="0">
      <alignment horizontal="center" vertical="center"/>
    </xf>
    <xf numFmtId="164" fontId="14" fillId="3" borderId="2" applyAlignment="1" pivotButton="0" quotePrefix="0" xfId="0">
      <alignment horizontal="center" vertical="center"/>
    </xf>
    <xf numFmtId="166" fontId="10" fillId="0" borderId="2" applyAlignment="1" pivotButton="0" quotePrefix="0" xfId="0">
      <alignment horizontal="center" vertical="center"/>
    </xf>
    <xf numFmtId="0" fontId="10" fillId="0" borderId="2" applyAlignment="1" pivotButton="0" quotePrefix="0" xfId="0">
      <alignment horizontal="right"/>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دفتر اليومية والأستاذ وميزان المراجعة</t>
        </is>
      </c>
    </row>
    <row r="2" ht="4" customHeight="1">
      <c r="A2" s="9" t="n"/>
    </row>
    <row r="4" ht="22" customHeight="1">
      <c r="B4" s="10" t="inlineStr">
        <is>
          <t>فكرة القالب</t>
        </is>
      </c>
    </row>
    <row r="5" ht="50" customHeight="1">
      <c r="A5" s="11" t="inlineStr">
        <is>
          <t>•</t>
        </is>
      </c>
      <c r="B5" s="12" t="inlineStr">
        <is>
          <t>نظام محاسبي مبسط في ملف واحد: دليل حسابات بأرصدة افتتاحية، ودفتر يومية تسجل فيه القيود، ودفتر أستاذ يعرض حركة أي حساب تختاره ورصيده بعد كل حركة، وميزان مراجعة بالأرصدة والمجاميع يتحدث تلقائيًا.</t>
        </is>
      </c>
    </row>
    <row r="6" ht="22" customHeight="1">
      <c r="B6" s="10" t="inlineStr">
        <is>
          <t>خطوات الاستخدام</t>
        </is>
      </c>
    </row>
    <row r="7" ht="34" customHeight="1">
      <c r="A7" s="11" t="inlineStr">
        <is>
          <t>•</t>
        </is>
      </c>
      <c r="B7" s="12" t="inlineStr">
        <is>
          <t>في «دليل الحسابات» اكتب كود كل حساب واسمه ونوعه ورصيده الافتتاحي (مدين أو دائن). مجموع المدين يجب أن يساوي مجموع الدائن.</t>
        </is>
      </c>
    </row>
    <row r="8" ht="34" customHeight="1">
      <c r="A8" s="11" t="inlineStr">
        <is>
          <t>•</t>
        </is>
      </c>
      <c r="B8" s="12" t="inlineStr">
        <is>
          <t>في «اليومية» سجّل كل قيد في عدة سطور بنفس رقم القيد: كود الحساب (يظهر اسمه تلقائيًا) والبيان والمبلغ مدينًا أو دائنًا. عمود «توازن القيد» يظهر بالأحمر إذا لم يتساوَ مدين القيد مع دائنه.</t>
        </is>
      </c>
    </row>
    <row r="9" ht="18" customHeight="1">
      <c r="A9" s="11" t="inlineStr">
        <is>
          <t>•</t>
        </is>
      </c>
      <c r="B9" s="12" t="inlineStr">
        <is>
          <t>في «الأستاذ» اكتب كود الحساب في الخلية الصفراء فتظهر حركاته ورصيده الجاري.</t>
        </is>
      </c>
    </row>
    <row r="10" ht="34" customHeight="1">
      <c r="A10" s="11" t="inlineStr">
        <is>
          <t>•</t>
        </is>
      </c>
      <c r="B10" s="12" t="inlineStr">
        <is>
          <t>«ميزان المراجعة» جاهز تلقائيًا: الرصيد الافتتاحي والحركة والرصيد الختامي لكل حساب، مع تنبيه إن لم يتوازن.</t>
        </is>
      </c>
    </row>
    <row r="11" ht="22" customHeight="1">
      <c r="B11" s="10" t="inlineStr">
        <is>
          <t>ملاحظات</t>
        </is>
      </c>
    </row>
    <row r="12" ht="34" customHeight="1">
      <c r="A12" s="11" t="inlineStr">
        <is>
          <t>•</t>
        </is>
      </c>
      <c r="B12" s="12" t="inlineStr">
        <is>
          <t>الملف يتسع لأربعين حسابًا ومئتي سطر قيود. لا تكرر الكود في الدليل. رصيد الأستاذ يُعرض بطبيعة المدين (الموجب مدين والسالب دائن). لعدد أكبر من الحسابات أو الحركات انتقل إلى برنامج محاسبي.</t>
        </is>
      </c>
    </row>
    <row r="14" ht="30" customHeight="1">
      <c r="B14" s="13" t="inlineStr">
        <is>
          <t>الخلايا الصفراء للإدخال، وباقي الخلايا معادلات محمية حتى لا تُمسح بالخطأ. لإلغاء الحماية: مراجعة ← إلغاء حماية الورقة (بدون كلمة مرور).</t>
        </is>
      </c>
    </row>
    <row r="15">
      <c r="B15"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8"/>
  <sheetViews>
    <sheetView showGridLines="0" rightToLeft="1" workbookViewId="0">
      <pane ySplit="6" topLeftCell="A7" activePane="bottomLeft" state="frozen"/>
      <selection pane="bottomLeft" activeCell="A1" sqref="A1"/>
    </sheetView>
  </sheetViews>
  <sheetFormatPr baseColWidth="8" defaultRowHeight="15"/>
  <cols>
    <col width="10" customWidth="1" min="1" max="1"/>
    <col width="32" customWidth="1" min="2" max="2"/>
    <col width="14" customWidth="1" min="3" max="3"/>
    <col width="16" customWidth="1" min="4" max="4"/>
    <col width="16" customWidth="1" min="5" max="5"/>
  </cols>
  <sheetData>
    <row r="1" ht="30" customHeight="1">
      <c r="A1" s="15" t="inlineStr">
        <is>
          <t>دليل الحسابات والأرصدة الافتتاحية</t>
        </is>
      </c>
      <c r="B1" s="16" t="n"/>
      <c r="C1" s="16" t="n"/>
      <c r="D1" s="16" t="n"/>
      <c r="E1" s="16" t="n"/>
    </row>
    <row r="2" ht="30" customHeight="1">
      <c r="A2" s="17" t="inlineStr">
        <is>
          <t>الكود رقم فريد لكل حساب. الرصيد الافتتاحي في عمود واحد فقط: مدين أو دائن.</t>
        </is>
      </c>
    </row>
    <row r="6" ht="30" customHeight="1">
      <c r="A6" s="18" t="inlineStr">
        <is>
          <t>الكود</t>
        </is>
      </c>
      <c r="B6" s="18" t="inlineStr">
        <is>
          <t>اسم الحساب</t>
        </is>
      </c>
      <c r="C6" s="18" t="inlineStr">
        <is>
          <t>النوع</t>
        </is>
      </c>
      <c r="D6" s="18" t="inlineStr">
        <is>
          <t>رصيد افتتاحي مدين</t>
        </is>
      </c>
      <c r="E6" s="18" t="inlineStr">
        <is>
          <t>رصيد افتتاحي دائن</t>
        </is>
      </c>
    </row>
    <row r="7">
      <c r="A7" s="19" t="n">
        <v>1101</v>
      </c>
      <c r="B7" s="20" t="inlineStr">
        <is>
          <t>النقدية بالخزينة</t>
        </is>
      </c>
      <c r="C7" s="21" t="inlineStr">
        <is>
          <t>أصول</t>
        </is>
      </c>
      <c r="D7" s="22" t="n">
        <v>85000</v>
      </c>
      <c r="E7" s="22" t="n"/>
    </row>
    <row r="8">
      <c r="A8" s="19" t="n">
        <v>1102</v>
      </c>
      <c r="B8" s="20" t="inlineStr">
        <is>
          <t>البنك</t>
        </is>
      </c>
      <c r="C8" s="21" t="inlineStr">
        <is>
          <t>أصول</t>
        </is>
      </c>
      <c r="D8" s="22" t="n">
        <v>420000</v>
      </c>
      <c r="E8" s="22" t="n"/>
    </row>
    <row r="9">
      <c r="A9" s="19" t="n">
        <v>1201</v>
      </c>
      <c r="B9" s="20" t="inlineStr">
        <is>
          <t>العملاء</t>
        </is>
      </c>
      <c r="C9" s="21" t="inlineStr">
        <is>
          <t>أصول</t>
        </is>
      </c>
      <c r="D9" s="22" t="n">
        <v>160000</v>
      </c>
      <c r="E9" s="22" t="n"/>
    </row>
    <row r="10">
      <c r="A10" s="19" t="n">
        <v>1301</v>
      </c>
      <c r="B10" s="20" t="inlineStr">
        <is>
          <t>المخزون</t>
        </is>
      </c>
      <c r="C10" s="21" t="inlineStr">
        <is>
          <t>أصول</t>
        </is>
      </c>
      <c r="D10" s="22" t="n">
        <v>230000</v>
      </c>
      <c r="E10" s="22" t="n"/>
    </row>
    <row r="11">
      <c r="A11" s="19" t="n">
        <v>1501</v>
      </c>
      <c r="B11" s="20" t="inlineStr">
        <is>
          <t>الأثاث والمعدات</t>
        </is>
      </c>
      <c r="C11" s="21" t="inlineStr">
        <is>
          <t>أصول</t>
        </is>
      </c>
      <c r="D11" s="22" t="n">
        <v>300000</v>
      </c>
      <c r="E11" s="22" t="n"/>
    </row>
    <row r="12">
      <c r="A12" s="19" t="n">
        <v>1502</v>
      </c>
      <c r="B12" s="20" t="inlineStr">
        <is>
          <t>مجمع إهلاك الأثاث والمعدات</t>
        </is>
      </c>
      <c r="C12" s="21" t="inlineStr">
        <is>
          <t>أصول</t>
        </is>
      </c>
      <c r="D12" s="22" t="n"/>
      <c r="E12" s="22" t="n">
        <v>60000</v>
      </c>
    </row>
    <row r="13">
      <c r="A13" s="19" t="n">
        <v>2101</v>
      </c>
      <c r="B13" s="20" t="inlineStr">
        <is>
          <t>الموردون</t>
        </is>
      </c>
      <c r="C13" s="21" t="inlineStr">
        <is>
          <t>خصوم</t>
        </is>
      </c>
      <c r="D13" s="22" t="n"/>
      <c r="E13" s="22" t="n">
        <v>145000</v>
      </c>
    </row>
    <row r="14">
      <c r="A14" s="19" t="n">
        <v>2201</v>
      </c>
      <c r="B14" s="20" t="inlineStr">
        <is>
          <t>ضريبة القيمة المضافة</t>
        </is>
      </c>
      <c r="C14" s="21" t="inlineStr">
        <is>
          <t>خصوم</t>
        </is>
      </c>
      <c r="D14" s="22" t="n"/>
      <c r="E14" s="22" t="n"/>
    </row>
    <row r="15">
      <c r="A15" s="19" t="n">
        <v>2301</v>
      </c>
      <c r="B15" s="20" t="inlineStr">
        <is>
          <t>مصروفات مستحقة</t>
        </is>
      </c>
      <c r="C15" s="21" t="inlineStr">
        <is>
          <t>خصوم</t>
        </is>
      </c>
      <c r="D15" s="22" t="n"/>
      <c r="E15" s="22" t="n">
        <v>15000</v>
      </c>
    </row>
    <row r="16">
      <c r="A16" s="19" t="n">
        <v>3101</v>
      </c>
      <c r="B16" s="20" t="inlineStr">
        <is>
          <t>رأس المال</t>
        </is>
      </c>
      <c r="C16" s="21" t="inlineStr">
        <is>
          <t>حقوق ملكية</t>
        </is>
      </c>
      <c r="D16" s="22" t="n"/>
      <c r="E16" s="22" t="n">
        <v>900000</v>
      </c>
    </row>
    <row r="17">
      <c r="A17" s="19" t="n">
        <v>3201</v>
      </c>
      <c r="B17" s="20" t="inlineStr">
        <is>
          <t>الأرباح المحتجزة</t>
        </is>
      </c>
      <c r="C17" s="21" t="inlineStr">
        <is>
          <t>حقوق ملكية</t>
        </is>
      </c>
      <c r="D17" s="22" t="n"/>
      <c r="E17" s="22" t="n">
        <v>75000</v>
      </c>
    </row>
    <row r="18">
      <c r="A18" s="19" t="n">
        <v>4101</v>
      </c>
      <c r="B18" s="20" t="inlineStr">
        <is>
          <t>المبيعات</t>
        </is>
      </c>
      <c r="C18" s="21" t="inlineStr">
        <is>
          <t>إيرادات</t>
        </is>
      </c>
      <c r="D18" s="22" t="n"/>
      <c r="E18" s="22" t="n"/>
    </row>
    <row r="19">
      <c r="A19" s="19" t="n">
        <v>5101</v>
      </c>
      <c r="B19" s="20" t="inlineStr">
        <is>
          <t>تكلفة المبيعات</t>
        </is>
      </c>
      <c r="C19" s="21" t="inlineStr">
        <is>
          <t>مصروفات</t>
        </is>
      </c>
      <c r="D19" s="22" t="n"/>
      <c r="E19" s="22" t="n"/>
    </row>
    <row r="20">
      <c r="A20" s="19" t="n">
        <v>5201</v>
      </c>
      <c r="B20" s="20" t="inlineStr">
        <is>
          <t>الرواتب والأجور</t>
        </is>
      </c>
      <c r="C20" s="21" t="inlineStr">
        <is>
          <t>مصروفات</t>
        </is>
      </c>
      <c r="D20" s="22" t="n"/>
      <c r="E20" s="22" t="n"/>
    </row>
    <row r="21">
      <c r="A21" s="19" t="n">
        <v>5202</v>
      </c>
      <c r="B21" s="20" t="inlineStr">
        <is>
          <t>الإيجار</t>
        </is>
      </c>
      <c r="C21" s="21" t="inlineStr">
        <is>
          <t>مصروفات</t>
        </is>
      </c>
      <c r="D21" s="22" t="n"/>
      <c r="E21" s="22" t="n"/>
    </row>
    <row r="22">
      <c r="A22" s="19" t="n">
        <v>5203</v>
      </c>
      <c r="B22" s="20" t="inlineStr">
        <is>
          <t>الكهرباء والمياه</t>
        </is>
      </c>
      <c r="C22" s="21" t="inlineStr">
        <is>
          <t>مصروفات</t>
        </is>
      </c>
      <c r="D22" s="22" t="n"/>
      <c r="E22" s="22" t="n"/>
    </row>
    <row r="23">
      <c r="A23" s="19" t="n">
        <v>5204</v>
      </c>
      <c r="B23" s="20" t="inlineStr">
        <is>
          <t>مصروف الإهلاك</t>
        </is>
      </c>
      <c r="C23" s="21" t="inlineStr">
        <is>
          <t>مصروفات</t>
        </is>
      </c>
      <c r="D23" s="22" t="n"/>
      <c r="E23" s="22" t="n"/>
    </row>
    <row r="24">
      <c r="A24" s="19" t="n"/>
      <c r="B24" s="20" t="n"/>
      <c r="C24" s="21" t="n"/>
      <c r="D24" s="22" t="n"/>
      <c r="E24" s="22" t="n"/>
    </row>
    <row r="25">
      <c r="A25" s="19" t="n"/>
      <c r="B25" s="20" t="n"/>
      <c r="C25" s="21" t="n"/>
      <c r="D25" s="22" t="n"/>
      <c r="E25" s="22" t="n"/>
    </row>
    <row r="26">
      <c r="A26" s="19" t="n"/>
      <c r="B26" s="20" t="n"/>
      <c r="C26" s="21" t="n"/>
      <c r="D26" s="22" t="n"/>
      <c r="E26" s="22" t="n"/>
    </row>
    <row r="27">
      <c r="A27" s="19" t="n"/>
      <c r="B27" s="20" t="n"/>
      <c r="C27" s="21" t="n"/>
      <c r="D27" s="22" t="n"/>
      <c r="E27" s="22" t="n"/>
    </row>
    <row r="28">
      <c r="A28" s="19" t="n"/>
      <c r="B28" s="20" t="n"/>
      <c r="C28" s="21" t="n"/>
      <c r="D28" s="22" t="n"/>
      <c r="E28" s="22" t="n"/>
    </row>
    <row r="29">
      <c r="A29" s="19" t="n"/>
      <c r="B29" s="20" t="n"/>
      <c r="C29" s="21" t="n"/>
      <c r="D29" s="22" t="n"/>
      <c r="E29" s="22" t="n"/>
    </row>
    <row r="30">
      <c r="A30" s="19" t="n"/>
      <c r="B30" s="20" t="n"/>
      <c r="C30" s="21" t="n"/>
      <c r="D30" s="22" t="n"/>
      <c r="E30" s="22" t="n"/>
    </row>
    <row r="31">
      <c r="A31" s="19" t="n"/>
      <c r="B31" s="20" t="n"/>
      <c r="C31" s="21" t="n"/>
      <c r="D31" s="22" t="n"/>
      <c r="E31" s="22" t="n"/>
    </row>
    <row r="32">
      <c r="A32" s="19" t="n"/>
      <c r="B32" s="20" t="n"/>
      <c r="C32" s="21" t="n"/>
      <c r="D32" s="22" t="n"/>
      <c r="E32" s="22" t="n"/>
    </row>
    <row r="33">
      <c r="A33" s="19" t="n"/>
      <c r="B33" s="20" t="n"/>
      <c r="C33" s="21" t="n"/>
      <c r="D33" s="22" t="n"/>
      <c r="E33" s="22" t="n"/>
    </row>
    <row r="34">
      <c r="A34" s="19" t="n"/>
      <c r="B34" s="20" t="n"/>
      <c r="C34" s="21" t="n"/>
      <c r="D34" s="22" t="n"/>
      <c r="E34" s="22" t="n"/>
    </row>
    <row r="35">
      <c r="A35" s="19" t="n"/>
      <c r="B35" s="20" t="n"/>
      <c r="C35" s="21" t="n"/>
      <c r="D35" s="22" t="n"/>
      <c r="E35" s="22" t="n"/>
    </row>
    <row r="36">
      <c r="A36" s="19" t="n"/>
      <c r="B36" s="20" t="n"/>
      <c r="C36" s="21" t="n"/>
      <c r="D36" s="22" t="n"/>
      <c r="E36" s="22" t="n"/>
    </row>
    <row r="37">
      <c r="A37" s="19" t="n"/>
      <c r="B37" s="20" t="n"/>
      <c r="C37" s="21" t="n"/>
      <c r="D37" s="22" t="n"/>
      <c r="E37" s="22" t="n"/>
    </row>
    <row r="38">
      <c r="A38" s="19" t="n"/>
      <c r="B38" s="20" t="n"/>
      <c r="C38" s="21" t="n"/>
      <c r="D38" s="22" t="n"/>
      <c r="E38" s="22" t="n"/>
    </row>
    <row r="39">
      <c r="A39" s="19" t="n"/>
      <c r="B39" s="20" t="n"/>
      <c r="C39" s="21" t="n"/>
      <c r="D39" s="22" t="n"/>
      <c r="E39" s="22" t="n"/>
    </row>
    <row r="40">
      <c r="A40" s="19" t="n"/>
      <c r="B40" s="20" t="n"/>
      <c r="C40" s="21" t="n"/>
      <c r="D40" s="22" t="n"/>
      <c r="E40" s="22" t="n"/>
    </row>
    <row r="41">
      <c r="A41" s="19" t="n"/>
      <c r="B41" s="20" t="n"/>
      <c r="C41" s="21" t="n"/>
      <c r="D41" s="22" t="n"/>
      <c r="E41" s="22" t="n"/>
    </row>
    <row r="42">
      <c r="A42" s="19" t="n"/>
      <c r="B42" s="20" t="n"/>
      <c r="C42" s="21" t="n"/>
      <c r="D42" s="22" t="n"/>
      <c r="E42" s="22" t="n"/>
    </row>
    <row r="43">
      <c r="A43" s="19" t="n"/>
      <c r="B43" s="20" t="n"/>
      <c r="C43" s="21" t="n"/>
      <c r="D43" s="22" t="n"/>
      <c r="E43" s="22" t="n"/>
    </row>
    <row r="44">
      <c r="A44" s="19" t="n"/>
      <c r="B44" s="20" t="n"/>
      <c r="C44" s="21" t="n"/>
      <c r="D44" s="22" t="n"/>
      <c r="E44" s="22" t="n"/>
    </row>
    <row r="45">
      <c r="A45" s="19" t="n"/>
      <c r="B45" s="20" t="n"/>
      <c r="C45" s="21" t="n"/>
      <c r="D45" s="22" t="n"/>
      <c r="E45" s="22" t="n"/>
    </row>
    <row r="46">
      <c r="A46" s="19" t="n"/>
      <c r="B46" s="20" t="n"/>
      <c r="C46" s="21" t="n"/>
      <c r="D46" s="22" t="n"/>
      <c r="E46" s="22" t="n"/>
    </row>
    <row r="47">
      <c r="A47" s="23" t="n"/>
      <c r="B47" s="24" t="inlineStr">
        <is>
          <t>الإجمالي</t>
        </is>
      </c>
      <c r="C47" s="23" t="n"/>
      <c r="D47" s="25">
        <f>SUM(D7:D46)</f>
        <v/>
      </c>
      <c r="E47" s="25">
        <f>SUM(E7:E46)</f>
        <v/>
      </c>
    </row>
    <row r="48">
      <c r="B48" s="26" t="inlineStr">
        <is>
          <t>الفرق (يجب أن يكون صفرًا)</t>
        </is>
      </c>
      <c r="D48" s="27">
        <f>ROUND(D47-E47,2)</f>
        <v/>
      </c>
    </row>
  </sheetData>
  <sheetProtection selectLockedCells="0" selectUnlockedCells="0" sheet="1" objects="0" insertRows="1" insertHyperlinks="1" autoFilter="0" scenarios="0" formatColumns="0" deleteColumns="1" insertColumns="1" pivotTables="1" deleteRows="1" formatCells="0" formatRows="0" sort="0"/>
  <mergeCells count="2">
    <mergeCell ref="A2:E2"/>
    <mergeCell ref="A1:E1"/>
  </mergeCells>
  <conditionalFormatting sqref="D48">
    <cfRule type="expression" priority="1" dxfId="0">
      <formula>D48&lt;&gt;0</formula>
    </cfRule>
  </conditionalFormatting>
  <dataValidations count="1">
    <dataValidation sqref="C7:C46" showDropDown="0" showInputMessage="0" showErrorMessage="0" allowBlank="1" type="list">
      <formula1>"أصول,خصوم,حقوق ملكية,إيرادات,مصروفات"</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06"/>
  <sheetViews>
    <sheetView showGridLines="0" rightToLeft="1" workbookViewId="0">
      <pane ySplit="6" topLeftCell="A7" activePane="bottomLeft" state="frozen"/>
      <selection pane="bottomLeft" activeCell="A1" sqref="A1"/>
    </sheetView>
  </sheetViews>
  <sheetFormatPr baseColWidth="8" defaultRowHeight="15"/>
  <cols>
    <col width="9" customWidth="1" min="1" max="1"/>
    <col width="12" customWidth="1" min="2" max="2"/>
    <col width="10" customWidth="1" min="3" max="3"/>
    <col width="26" customWidth="1" min="4" max="4"/>
    <col width="34" customWidth="1" min="5" max="5"/>
    <col width="14" customWidth="1" min="6" max="6"/>
    <col width="14" customWidth="1" min="7" max="7"/>
    <col width="12" customWidth="1" min="8" max="8"/>
    <col hidden="1" width="6" customWidth="1" min="9" max="9"/>
  </cols>
  <sheetData>
    <row r="1" ht="30" customHeight="1">
      <c r="A1" s="15" t="inlineStr">
        <is>
          <t>دفتر اليومية العامة</t>
        </is>
      </c>
      <c r="B1" s="16" t="n"/>
      <c r="C1" s="16" t="n"/>
      <c r="D1" s="16" t="n"/>
      <c r="E1" s="16" t="n"/>
      <c r="F1" s="16" t="n"/>
      <c r="G1" s="16" t="n"/>
      <c r="H1" s="16" t="n"/>
    </row>
    <row r="2" ht="30" customHeight="1">
      <c r="A2" s="17" t="inlineStr">
        <is>
          <t>سجّل كل قيد في أكثر من سطر بنفس رقم القيد. اسم الحساب يظهر من الدليل.</t>
        </is>
      </c>
    </row>
    <row r="4">
      <c r="A4" s="26" t="inlineStr">
        <is>
          <t>إجمالي المدين</t>
        </is>
      </c>
      <c r="B4" s="28" t="n"/>
      <c r="C4" s="27">
        <f>SUM(F7:F206)</f>
        <v/>
      </c>
      <c r="D4" s="26" t="inlineStr">
        <is>
          <t>إجمالي الدائن</t>
        </is>
      </c>
      <c r="E4" s="27">
        <f>SUM(G7:G206)</f>
        <v/>
      </c>
      <c r="F4" s="29" t="inlineStr">
        <is>
          <t>الفرق</t>
        </is>
      </c>
      <c r="G4" s="27">
        <f>ROUND(C4-E4,2)</f>
        <v/>
      </c>
    </row>
    <row r="6" ht="30" customHeight="1">
      <c r="A6" s="18" t="inlineStr">
        <is>
          <t>رقم القيد</t>
        </is>
      </c>
      <c r="B6" s="18" t="inlineStr">
        <is>
          <t>التاريخ</t>
        </is>
      </c>
      <c r="C6" s="18" t="inlineStr">
        <is>
          <t>كود الحساب</t>
        </is>
      </c>
      <c r="D6" s="18" t="inlineStr">
        <is>
          <t>اسم الحساب</t>
        </is>
      </c>
      <c r="E6" s="18" t="inlineStr">
        <is>
          <t>البيان</t>
        </is>
      </c>
      <c r="F6" s="18" t="inlineStr">
        <is>
          <t>مدين</t>
        </is>
      </c>
      <c r="G6" s="18" t="inlineStr">
        <is>
          <t>دائن</t>
        </is>
      </c>
      <c r="H6" s="18" t="inlineStr">
        <is>
          <t>توازن القيد</t>
        </is>
      </c>
      <c r="I6" s="18" t="inlineStr"/>
    </row>
    <row r="7">
      <c r="A7" s="19" t="n">
        <v>1</v>
      </c>
      <c r="B7" s="30" t="n">
        <v>46296</v>
      </c>
      <c r="C7" s="19" t="n">
        <v>5202</v>
      </c>
      <c r="D7" s="31">
        <f>IF(C7="","",IFERROR(VLOOKUP(C7,'دليل الحسابات'!$A$7:$B$46,2,0),"كود غير موجود"))</f>
        <v/>
      </c>
      <c r="E7" s="20" t="inlineStr">
        <is>
          <t>إيجار المقر عن شهر أكتوبر</t>
        </is>
      </c>
      <c r="F7" s="22" t="n">
        <v>25000</v>
      </c>
      <c r="G7" s="22" t="n"/>
      <c r="H7" s="27">
        <f>IF(A7="","",ROUND(SUMIF($A$7:$A$206,A7,$F$7:$F$206)-SUMIF($A$7:$A$206,A7,$G$7:$G$206),2))</f>
        <v/>
      </c>
      <c r="I7" s="32">
        <f>IF(AND(C7&lt;&gt;"",C7='الأستاذ'!$B$4),COUNTIF($C$7:C7,'الأستاذ'!$B$4),"")</f>
        <v/>
      </c>
    </row>
    <row r="8">
      <c r="A8" s="19" t="n">
        <v>1</v>
      </c>
      <c r="B8" s="30" t="n">
        <v>46296</v>
      </c>
      <c r="C8" s="19" t="n">
        <v>1102</v>
      </c>
      <c r="D8" s="31">
        <f>IF(C8="","",IFERROR(VLOOKUP(C8,'دليل الحسابات'!$A$7:$B$46,2,0),"كود غير موجود"))</f>
        <v/>
      </c>
      <c r="E8" s="20" t="inlineStr">
        <is>
          <t>إيجار المقر عن شهر أكتوبر</t>
        </is>
      </c>
      <c r="F8" s="22" t="n"/>
      <c r="G8" s="22" t="n">
        <v>25000</v>
      </c>
      <c r="H8" s="27">
        <f>IF(A8="","",ROUND(SUMIF($A$7:$A$206,A8,$F$7:$F$206)-SUMIF($A$7:$A$206,A8,$G$7:$G$206),2))</f>
        <v/>
      </c>
      <c r="I8" s="32">
        <f>IF(AND(C8&lt;&gt;"",C8='الأستاذ'!$B$4),COUNTIF($C$7:C8,'الأستاذ'!$B$4),"")</f>
        <v/>
      </c>
    </row>
    <row r="9">
      <c r="A9" s="19" t="n">
        <v>2</v>
      </c>
      <c r="B9" s="30" t="n">
        <v>46300</v>
      </c>
      <c r="C9" s="19" t="n">
        <v>1201</v>
      </c>
      <c r="D9" s="31">
        <f>IF(C9="","",IFERROR(VLOOKUP(C9,'دليل الحسابات'!$A$7:$B$46,2,0),"كود غير موجود"))</f>
        <v/>
      </c>
      <c r="E9" s="20" t="inlineStr">
        <is>
          <t>فاتورة مبيعات آجلة رقم 501</t>
        </is>
      </c>
      <c r="F9" s="22" t="n">
        <v>114000</v>
      </c>
      <c r="G9" s="22" t="n"/>
      <c r="H9" s="27">
        <f>IF(A9="","",ROUND(SUMIF($A$7:$A$206,A9,$F$7:$F$206)-SUMIF($A$7:$A$206,A9,$G$7:$G$206),2))</f>
        <v/>
      </c>
      <c r="I9" s="32">
        <f>IF(AND(C9&lt;&gt;"",C9='الأستاذ'!$B$4),COUNTIF($C$7:C9,'الأستاذ'!$B$4),"")</f>
        <v/>
      </c>
    </row>
    <row r="10">
      <c r="A10" s="19" t="n">
        <v>2</v>
      </c>
      <c r="B10" s="30" t="n">
        <v>46300</v>
      </c>
      <c r="C10" s="19" t="n">
        <v>4101</v>
      </c>
      <c r="D10" s="31">
        <f>IF(C10="","",IFERROR(VLOOKUP(C10,'دليل الحسابات'!$A$7:$B$46,2,0),"كود غير موجود"))</f>
        <v/>
      </c>
      <c r="E10" s="20" t="inlineStr">
        <is>
          <t>فاتورة مبيعات آجلة رقم 501</t>
        </is>
      </c>
      <c r="F10" s="22" t="n"/>
      <c r="G10" s="22" t="n">
        <v>100000</v>
      </c>
      <c r="H10" s="27">
        <f>IF(A10="","",ROUND(SUMIF($A$7:$A$206,A10,$F$7:$F$206)-SUMIF($A$7:$A$206,A10,$G$7:$G$206),2))</f>
        <v/>
      </c>
      <c r="I10" s="32">
        <f>IF(AND(C10&lt;&gt;"",C10='الأستاذ'!$B$4),COUNTIF($C$7:C10,'الأستاذ'!$B$4),"")</f>
        <v/>
      </c>
    </row>
    <row r="11">
      <c r="A11" s="19" t="n">
        <v>2</v>
      </c>
      <c r="B11" s="30" t="n">
        <v>46300</v>
      </c>
      <c r="C11" s="19" t="n">
        <v>2201</v>
      </c>
      <c r="D11" s="31">
        <f>IF(C11="","",IFERROR(VLOOKUP(C11,'دليل الحسابات'!$A$7:$B$46,2,0),"كود غير موجود"))</f>
        <v/>
      </c>
      <c r="E11" s="20" t="inlineStr">
        <is>
          <t>فاتورة مبيعات آجلة رقم 501</t>
        </is>
      </c>
      <c r="F11" s="22" t="n"/>
      <c r="G11" s="22" t="n">
        <v>14000</v>
      </c>
      <c r="H11" s="27">
        <f>IF(A11="","",ROUND(SUMIF($A$7:$A$206,A11,$F$7:$F$206)-SUMIF($A$7:$A$206,A11,$G$7:$G$206),2))</f>
        <v/>
      </c>
      <c r="I11" s="32">
        <f>IF(AND(C11&lt;&gt;"",C11='الأستاذ'!$B$4),COUNTIF($C$7:C11,'الأستاذ'!$B$4),"")</f>
        <v/>
      </c>
    </row>
    <row r="12">
      <c r="A12" s="19" t="n">
        <v>3</v>
      </c>
      <c r="B12" s="30" t="n">
        <v>46300</v>
      </c>
      <c r="C12" s="19" t="n">
        <v>5101</v>
      </c>
      <c r="D12" s="31">
        <f>IF(C12="","",IFERROR(VLOOKUP(C12,'دليل الحسابات'!$A$7:$B$46,2,0),"كود غير موجود"))</f>
        <v/>
      </c>
      <c r="E12" s="20" t="inlineStr">
        <is>
          <t>تكلفة البضاعة المباعة بالفاتورة 501</t>
        </is>
      </c>
      <c r="F12" s="22" t="n">
        <v>62000</v>
      </c>
      <c r="G12" s="22" t="n"/>
      <c r="H12" s="27">
        <f>IF(A12="","",ROUND(SUMIF($A$7:$A$206,A12,$F$7:$F$206)-SUMIF($A$7:$A$206,A12,$G$7:$G$206),2))</f>
        <v/>
      </c>
      <c r="I12" s="32">
        <f>IF(AND(C12&lt;&gt;"",C12='الأستاذ'!$B$4),COUNTIF($C$7:C12,'الأستاذ'!$B$4),"")</f>
        <v/>
      </c>
    </row>
    <row r="13">
      <c r="A13" s="19" t="n">
        <v>3</v>
      </c>
      <c r="B13" s="30" t="n">
        <v>46300</v>
      </c>
      <c r="C13" s="19" t="n">
        <v>1301</v>
      </c>
      <c r="D13" s="31">
        <f>IF(C13="","",IFERROR(VLOOKUP(C13,'دليل الحسابات'!$A$7:$B$46,2,0),"كود غير موجود"))</f>
        <v/>
      </c>
      <c r="E13" s="20" t="inlineStr">
        <is>
          <t>تكلفة البضاعة المباعة بالفاتورة 501</t>
        </is>
      </c>
      <c r="F13" s="22" t="n"/>
      <c r="G13" s="22" t="n">
        <v>62000</v>
      </c>
      <c r="H13" s="27">
        <f>IF(A13="","",ROUND(SUMIF($A$7:$A$206,A13,$F$7:$F$206)-SUMIF($A$7:$A$206,A13,$G$7:$G$206),2))</f>
        <v/>
      </c>
      <c r="I13" s="32">
        <f>IF(AND(C13&lt;&gt;"",C13='الأستاذ'!$B$4),COUNTIF($C$7:C13,'الأستاذ'!$B$4),"")</f>
        <v/>
      </c>
    </row>
    <row r="14">
      <c r="A14" s="19" t="n">
        <v>4</v>
      </c>
      <c r="B14" s="30" t="n">
        <v>46307</v>
      </c>
      <c r="C14" s="19" t="n">
        <v>1301</v>
      </c>
      <c r="D14" s="31">
        <f>IF(C14="","",IFERROR(VLOOKUP(C14,'دليل الحسابات'!$A$7:$B$46,2,0),"كود غير موجود"))</f>
        <v/>
      </c>
      <c r="E14" s="20" t="inlineStr">
        <is>
          <t>مشتريات آجلة من الشركة المصرية للخامات</t>
        </is>
      </c>
      <c r="F14" s="22" t="n">
        <v>80000</v>
      </c>
      <c r="G14" s="22" t="n"/>
      <c r="H14" s="27">
        <f>IF(A14="","",ROUND(SUMIF($A$7:$A$206,A14,$F$7:$F$206)-SUMIF($A$7:$A$206,A14,$G$7:$G$206),2))</f>
        <v/>
      </c>
      <c r="I14" s="32">
        <f>IF(AND(C14&lt;&gt;"",C14='الأستاذ'!$B$4),COUNTIF($C$7:C14,'الأستاذ'!$B$4),"")</f>
        <v/>
      </c>
    </row>
    <row r="15">
      <c r="A15" s="19" t="n">
        <v>4</v>
      </c>
      <c r="B15" s="30" t="n">
        <v>46307</v>
      </c>
      <c r="C15" s="19" t="n">
        <v>2201</v>
      </c>
      <c r="D15" s="31">
        <f>IF(C15="","",IFERROR(VLOOKUP(C15,'دليل الحسابات'!$A$7:$B$46,2,0),"كود غير موجود"))</f>
        <v/>
      </c>
      <c r="E15" s="20" t="inlineStr">
        <is>
          <t>مشتريات آجلة من الشركة المصرية للخامات</t>
        </is>
      </c>
      <c r="F15" s="22" t="n">
        <v>11200</v>
      </c>
      <c r="G15" s="22" t="n"/>
      <c r="H15" s="27">
        <f>IF(A15="","",ROUND(SUMIF($A$7:$A$206,A15,$F$7:$F$206)-SUMIF($A$7:$A$206,A15,$G$7:$G$206),2))</f>
        <v/>
      </c>
      <c r="I15" s="32">
        <f>IF(AND(C15&lt;&gt;"",C15='الأستاذ'!$B$4),COUNTIF($C$7:C15,'الأستاذ'!$B$4),"")</f>
        <v/>
      </c>
    </row>
    <row r="16">
      <c r="A16" s="19" t="n">
        <v>4</v>
      </c>
      <c r="B16" s="30" t="n">
        <v>46307</v>
      </c>
      <c r="C16" s="19" t="n">
        <v>2101</v>
      </c>
      <c r="D16" s="31">
        <f>IF(C16="","",IFERROR(VLOOKUP(C16,'دليل الحسابات'!$A$7:$B$46,2,0),"كود غير موجود"))</f>
        <v/>
      </c>
      <c r="E16" s="20" t="inlineStr">
        <is>
          <t>مشتريات آجلة من الشركة المصرية للخامات</t>
        </is>
      </c>
      <c r="F16" s="22" t="n"/>
      <c r="G16" s="22" t="n">
        <v>91200</v>
      </c>
      <c r="H16" s="27">
        <f>IF(A16="","",ROUND(SUMIF($A$7:$A$206,A16,$F$7:$F$206)-SUMIF($A$7:$A$206,A16,$G$7:$G$206),2))</f>
        <v/>
      </c>
      <c r="I16" s="32">
        <f>IF(AND(C16&lt;&gt;"",C16='الأستاذ'!$B$4),COUNTIF($C$7:C16,'الأستاذ'!$B$4),"")</f>
        <v/>
      </c>
    </row>
    <row r="17">
      <c r="A17" s="19" t="n">
        <v>5</v>
      </c>
      <c r="B17" s="30" t="n">
        <v>46310</v>
      </c>
      <c r="C17" s="19" t="n">
        <v>1102</v>
      </c>
      <c r="D17" s="31">
        <f>IF(C17="","",IFERROR(VLOOKUP(C17,'دليل الحسابات'!$A$7:$B$46,2,0),"كود غير موجود"))</f>
        <v/>
      </c>
      <c r="E17" s="20" t="inlineStr">
        <is>
          <t>تحصيل من العملاء بتحويل بنكي</t>
        </is>
      </c>
      <c r="F17" s="22" t="n">
        <v>95000</v>
      </c>
      <c r="G17" s="22" t="n"/>
      <c r="H17" s="27">
        <f>IF(A17="","",ROUND(SUMIF($A$7:$A$206,A17,$F$7:$F$206)-SUMIF($A$7:$A$206,A17,$G$7:$G$206),2))</f>
        <v/>
      </c>
      <c r="I17" s="32">
        <f>IF(AND(C17&lt;&gt;"",C17='الأستاذ'!$B$4),COUNTIF($C$7:C17,'الأستاذ'!$B$4),"")</f>
        <v/>
      </c>
    </row>
    <row r="18">
      <c r="A18" s="19" t="n">
        <v>5</v>
      </c>
      <c r="B18" s="30" t="n">
        <v>46310</v>
      </c>
      <c r="C18" s="19" t="n">
        <v>1201</v>
      </c>
      <c r="D18" s="31">
        <f>IF(C18="","",IFERROR(VLOOKUP(C18,'دليل الحسابات'!$A$7:$B$46,2,0),"كود غير موجود"))</f>
        <v/>
      </c>
      <c r="E18" s="20" t="inlineStr">
        <is>
          <t>تحصيل من العملاء بتحويل بنكي</t>
        </is>
      </c>
      <c r="F18" s="22" t="n"/>
      <c r="G18" s="22" t="n">
        <v>95000</v>
      </c>
      <c r="H18" s="27">
        <f>IF(A18="","",ROUND(SUMIF($A$7:$A$206,A18,$F$7:$F$206)-SUMIF($A$7:$A$206,A18,$G$7:$G$206),2))</f>
        <v/>
      </c>
      <c r="I18" s="32">
        <f>IF(AND(C18&lt;&gt;"",C18='الأستاذ'!$B$4),COUNTIF($C$7:C18,'الأستاذ'!$B$4),"")</f>
        <v/>
      </c>
    </row>
    <row r="19">
      <c r="A19" s="19" t="n">
        <v>6</v>
      </c>
      <c r="B19" s="30" t="n">
        <v>46315</v>
      </c>
      <c r="C19" s="19" t="n">
        <v>1101</v>
      </c>
      <c r="D19" s="31">
        <f>IF(C19="","",IFERROR(VLOOKUP(C19,'دليل الحسابات'!$A$7:$B$46,2,0),"كود غير موجود"))</f>
        <v/>
      </c>
      <c r="E19" s="20" t="inlineStr">
        <is>
          <t>مبيعات نقدية</t>
        </is>
      </c>
      <c r="F19" s="22" t="n">
        <v>22800</v>
      </c>
      <c r="G19" s="22" t="n"/>
      <c r="H19" s="27">
        <f>IF(A19="","",ROUND(SUMIF($A$7:$A$206,A19,$F$7:$F$206)-SUMIF($A$7:$A$206,A19,$G$7:$G$206),2))</f>
        <v/>
      </c>
      <c r="I19" s="32">
        <f>IF(AND(C19&lt;&gt;"",C19='الأستاذ'!$B$4),COUNTIF($C$7:C19,'الأستاذ'!$B$4),"")</f>
        <v/>
      </c>
    </row>
    <row r="20">
      <c r="A20" s="19" t="n">
        <v>6</v>
      </c>
      <c r="B20" s="30" t="n">
        <v>46315</v>
      </c>
      <c r="C20" s="19" t="n">
        <v>4101</v>
      </c>
      <c r="D20" s="31">
        <f>IF(C20="","",IFERROR(VLOOKUP(C20,'دليل الحسابات'!$A$7:$B$46,2,0),"كود غير موجود"))</f>
        <v/>
      </c>
      <c r="E20" s="20" t="inlineStr">
        <is>
          <t>مبيعات نقدية</t>
        </is>
      </c>
      <c r="F20" s="22" t="n"/>
      <c r="G20" s="22" t="n">
        <v>20000</v>
      </c>
      <c r="H20" s="27">
        <f>IF(A20="","",ROUND(SUMIF($A$7:$A$206,A20,$F$7:$F$206)-SUMIF($A$7:$A$206,A20,$G$7:$G$206),2))</f>
        <v/>
      </c>
      <c r="I20" s="32">
        <f>IF(AND(C20&lt;&gt;"",C20='الأستاذ'!$B$4),COUNTIF($C$7:C20,'الأستاذ'!$B$4),"")</f>
        <v/>
      </c>
    </row>
    <row r="21">
      <c r="A21" s="19" t="n">
        <v>6</v>
      </c>
      <c r="B21" s="30" t="n">
        <v>46315</v>
      </c>
      <c r="C21" s="19" t="n">
        <v>2201</v>
      </c>
      <c r="D21" s="31">
        <f>IF(C21="","",IFERROR(VLOOKUP(C21,'دليل الحسابات'!$A$7:$B$46,2,0),"كود غير موجود"))</f>
        <v/>
      </c>
      <c r="E21" s="20" t="inlineStr">
        <is>
          <t>مبيعات نقدية</t>
        </is>
      </c>
      <c r="F21" s="22" t="n"/>
      <c r="G21" s="22" t="n">
        <v>2800</v>
      </c>
      <c r="H21" s="27">
        <f>IF(A21="","",ROUND(SUMIF($A$7:$A$206,A21,$F$7:$F$206)-SUMIF($A$7:$A$206,A21,$G$7:$G$206),2))</f>
        <v/>
      </c>
      <c r="I21" s="32">
        <f>IF(AND(C21&lt;&gt;"",C21='الأستاذ'!$B$4),COUNTIF($C$7:C21,'الأستاذ'!$B$4),"")</f>
        <v/>
      </c>
    </row>
    <row r="22">
      <c r="A22" s="19" t="n">
        <v>7</v>
      </c>
      <c r="B22" s="30" t="n">
        <v>46315</v>
      </c>
      <c r="C22" s="19" t="n">
        <v>5101</v>
      </c>
      <c r="D22" s="31">
        <f>IF(C22="","",IFERROR(VLOOKUP(C22,'دليل الحسابات'!$A$7:$B$46,2,0),"كود غير موجود"))</f>
        <v/>
      </c>
      <c r="E22" s="20" t="inlineStr">
        <is>
          <t>تكلفة المبيعات النقدية</t>
        </is>
      </c>
      <c r="F22" s="22" t="n">
        <v>12500</v>
      </c>
      <c r="G22" s="22" t="n"/>
      <c r="H22" s="27">
        <f>IF(A22="","",ROUND(SUMIF($A$7:$A$206,A22,$F$7:$F$206)-SUMIF($A$7:$A$206,A22,$G$7:$G$206),2))</f>
        <v/>
      </c>
      <c r="I22" s="32">
        <f>IF(AND(C22&lt;&gt;"",C22='الأستاذ'!$B$4),COUNTIF($C$7:C22,'الأستاذ'!$B$4),"")</f>
        <v/>
      </c>
    </row>
    <row r="23">
      <c r="A23" s="19" t="n">
        <v>7</v>
      </c>
      <c r="B23" s="30" t="n">
        <v>46315</v>
      </c>
      <c r="C23" s="19" t="n">
        <v>1301</v>
      </c>
      <c r="D23" s="31">
        <f>IF(C23="","",IFERROR(VLOOKUP(C23,'دليل الحسابات'!$A$7:$B$46,2,0),"كود غير موجود"))</f>
        <v/>
      </c>
      <c r="E23" s="20" t="inlineStr">
        <is>
          <t>تكلفة المبيعات النقدية</t>
        </is>
      </c>
      <c r="F23" s="22" t="n"/>
      <c r="G23" s="22" t="n">
        <v>12500</v>
      </c>
      <c r="H23" s="27">
        <f>IF(A23="","",ROUND(SUMIF($A$7:$A$206,A23,$F$7:$F$206)-SUMIF($A$7:$A$206,A23,$G$7:$G$206),2))</f>
        <v/>
      </c>
      <c r="I23" s="32">
        <f>IF(AND(C23&lt;&gt;"",C23='الأستاذ'!$B$4),COUNTIF($C$7:C23,'الأستاذ'!$B$4),"")</f>
        <v/>
      </c>
    </row>
    <row r="24">
      <c r="A24" s="19" t="n">
        <v>8</v>
      </c>
      <c r="B24" s="30" t="n">
        <v>46320</v>
      </c>
      <c r="C24" s="19" t="n">
        <v>2101</v>
      </c>
      <c r="D24" s="31">
        <f>IF(C24="","",IFERROR(VLOOKUP(C24,'دليل الحسابات'!$A$7:$B$46,2,0),"كود غير موجود"))</f>
        <v/>
      </c>
      <c r="E24" s="20" t="inlineStr">
        <is>
          <t>سداد للموردين بشيك</t>
        </is>
      </c>
      <c r="F24" s="22" t="n">
        <v>70000</v>
      </c>
      <c r="G24" s="22" t="n"/>
      <c r="H24" s="27">
        <f>IF(A24="","",ROUND(SUMIF($A$7:$A$206,A24,$F$7:$F$206)-SUMIF($A$7:$A$206,A24,$G$7:$G$206),2))</f>
        <v/>
      </c>
      <c r="I24" s="32">
        <f>IF(AND(C24&lt;&gt;"",C24='الأستاذ'!$B$4),COUNTIF($C$7:C24,'الأستاذ'!$B$4),"")</f>
        <v/>
      </c>
    </row>
    <row r="25">
      <c r="A25" s="19" t="n">
        <v>8</v>
      </c>
      <c r="B25" s="30" t="n">
        <v>46320</v>
      </c>
      <c r="C25" s="19" t="n">
        <v>1102</v>
      </c>
      <c r="D25" s="31">
        <f>IF(C25="","",IFERROR(VLOOKUP(C25,'دليل الحسابات'!$A$7:$B$46,2,0),"كود غير موجود"))</f>
        <v/>
      </c>
      <c r="E25" s="20" t="inlineStr">
        <is>
          <t>سداد للموردين بشيك</t>
        </is>
      </c>
      <c r="F25" s="22" t="n"/>
      <c r="G25" s="22" t="n">
        <v>70000</v>
      </c>
      <c r="H25" s="27">
        <f>IF(A25="","",ROUND(SUMIF($A$7:$A$206,A25,$F$7:$F$206)-SUMIF($A$7:$A$206,A25,$G$7:$G$206),2))</f>
        <v/>
      </c>
      <c r="I25" s="32">
        <f>IF(AND(C25&lt;&gt;"",C25='الأستاذ'!$B$4),COUNTIF($C$7:C25,'الأستاذ'!$B$4),"")</f>
        <v/>
      </c>
    </row>
    <row r="26">
      <c r="A26" s="19" t="n">
        <v>9</v>
      </c>
      <c r="B26" s="30" t="n">
        <v>46323</v>
      </c>
      <c r="C26" s="19" t="n">
        <v>5203</v>
      </c>
      <c r="D26" s="31">
        <f>IF(C26="","",IFERROR(VLOOKUP(C26,'دليل الحسابات'!$A$7:$B$46,2,0),"كود غير موجود"))</f>
        <v/>
      </c>
      <c r="E26" s="20" t="inlineStr">
        <is>
          <t>فاتورة الكهرباء والمياه</t>
        </is>
      </c>
      <c r="F26" s="22" t="n">
        <v>4300</v>
      </c>
      <c r="G26" s="22" t="n"/>
      <c r="H26" s="27">
        <f>IF(A26="","",ROUND(SUMIF($A$7:$A$206,A26,$F$7:$F$206)-SUMIF($A$7:$A$206,A26,$G$7:$G$206),2))</f>
        <v/>
      </c>
      <c r="I26" s="32">
        <f>IF(AND(C26&lt;&gt;"",C26='الأستاذ'!$B$4),COUNTIF($C$7:C26,'الأستاذ'!$B$4),"")</f>
        <v/>
      </c>
    </row>
    <row r="27">
      <c r="A27" s="19" t="n">
        <v>9</v>
      </c>
      <c r="B27" s="30" t="n">
        <v>46323</v>
      </c>
      <c r="C27" s="19" t="n">
        <v>1101</v>
      </c>
      <c r="D27" s="31">
        <f>IF(C27="","",IFERROR(VLOOKUP(C27,'دليل الحسابات'!$A$7:$B$46,2,0),"كود غير موجود"))</f>
        <v/>
      </c>
      <c r="E27" s="20" t="inlineStr">
        <is>
          <t>فاتورة الكهرباء والمياه</t>
        </is>
      </c>
      <c r="F27" s="22" t="n"/>
      <c r="G27" s="22" t="n">
        <v>4300</v>
      </c>
      <c r="H27" s="27">
        <f>IF(A27="","",ROUND(SUMIF($A$7:$A$206,A27,$F$7:$F$206)-SUMIF($A$7:$A$206,A27,$G$7:$G$206),2))</f>
        <v/>
      </c>
      <c r="I27" s="32">
        <f>IF(AND(C27&lt;&gt;"",C27='الأستاذ'!$B$4),COUNTIF($C$7:C27,'الأستاذ'!$B$4),"")</f>
        <v/>
      </c>
    </row>
    <row r="28">
      <c r="A28" s="19" t="n">
        <v>10</v>
      </c>
      <c r="B28" s="30" t="n">
        <v>46326</v>
      </c>
      <c r="C28" s="19" t="n">
        <v>5201</v>
      </c>
      <c r="D28" s="31">
        <f>IF(C28="","",IFERROR(VLOOKUP(C28,'دليل الحسابات'!$A$7:$B$46,2,0),"كود غير موجود"))</f>
        <v/>
      </c>
      <c r="E28" s="20" t="inlineStr">
        <is>
          <t>رواتب شهر أكتوبر</t>
        </is>
      </c>
      <c r="F28" s="22" t="n">
        <v>48000</v>
      </c>
      <c r="G28" s="22" t="n"/>
      <c r="H28" s="27">
        <f>IF(A28="","",ROUND(SUMIF($A$7:$A$206,A28,$F$7:$F$206)-SUMIF($A$7:$A$206,A28,$G$7:$G$206),2))</f>
        <v/>
      </c>
      <c r="I28" s="32">
        <f>IF(AND(C28&lt;&gt;"",C28='الأستاذ'!$B$4),COUNTIF($C$7:C28,'الأستاذ'!$B$4),"")</f>
        <v/>
      </c>
    </row>
    <row r="29">
      <c r="A29" s="19" t="n">
        <v>10</v>
      </c>
      <c r="B29" s="30" t="n">
        <v>46326</v>
      </c>
      <c r="C29" s="19" t="n">
        <v>1102</v>
      </c>
      <c r="D29" s="31">
        <f>IF(C29="","",IFERROR(VLOOKUP(C29,'دليل الحسابات'!$A$7:$B$46,2,0),"كود غير موجود"))</f>
        <v/>
      </c>
      <c r="E29" s="20" t="inlineStr">
        <is>
          <t>رواتب شهر أكتوبر</t>
        </is>
      </c>
      <c r="F29" s="22" t="n"/>
      <c r="G29" s="22" t="n">
        <v>48000</v>
      </c>
      <c r="H29" s="27">
        <f>IF(A29="","",ROUND(SUMIF($A$7:$A$206,A29,$F$7:$F$206)-SUMIF($A$7:$A$206,A29,$G$7:$G$206),2))</f>
        <v/>
      </c>
      <c r="I29" s="32">
        <f>IF(AND(C29&lt;&gt;"",C29='الأستاذ'!$B$4),COUNTIF($C$7:C29,'الأستاذ'!$B$4),"")</f>
        <v/>
      </c>
    </row>
    <row r="30">
      <c r="A30" s="19" t="n">
        <v>11</v>
      </c>
      <c r="B30" s="30" t="n">
        <v>46326</v>
      </c>
      <c r="C30" s="19" t="n">
        <v>5204</v>
      </c>
      <c r="D30" s="31">
        <f>IF(C30="","",IFERROR(VLOOKUP(C30,'دليل الحسابات'!$A$7:$B$46,2,0),"كود غير موجود"))</f>
        <v/>
      </c>
      <c r="E30" s="20" t="inlineStr">
        <is>
          <t>إهلاك الأثاث والمعدات عن أكتوبر</t>
        </is>
      </c>
      <c r="F30" s="22" t="n">
        <v>5000</v>
      </c>
      <c r="G30" s="22" t="n"/>
      <c r="H30" s="27">
        <f>IF(A30="","",ROUND(SUMIF($A$7:$A$206,A30,$F$7:$F$206)-SUMIF($A$7:$A$206,A30,$G$7:$G$206),2))</f>
        <v/>
      </c>
      <c r="I30" s="32">
        <f>IF(AND(C30&lt;&gt;"",C30='الأستاذ'!$B$4),COUNTIF($C$7:C30,'الأستاذ'!$B$4),"")</f>
        <v/>
      </c>
    </row>
    <row r="31">
      <c r="A31" s="19" t="n">
        <v>11</v>
      </c>
      <c r="B31" s="30" t="n">
        <v>46326</v>
      </c>
      <c r="C31" s="19" t="n">
        <v>1502</v>
      </c>
      <c r="D31" s="31">
        <f>IF(C31="","",IFERROR(VLOOKUP(C31,'دليل الحسابات'!$A$7:$B$46,2,0),"كود غير موجود"))</f>
        <v/>
      </c>
      <c r="E31" s="20" t="inlineStr">
        <is>
          <t>إهلاك الأثاث والمعدات عن أكتوبر</t>
        </is>
      </c>
      <c r="F31" s="22" t="n"/>
      <c r="G31" s="22" t="n">
        <v>5000</v>
      </c>
      <c r="H31" s="27">
        <f>IF(A31="","",ROUND(SUMIF($A$7:$A$206,A31,$F$7:$F$206)-SUMIF($A$7:$A$206,A31,$G$7:$G$206),2))</f>
        <v/>
      </c>
      <c r="I31" s="32">
        <f>IF(AND(C31&lt;&gt;"",C31='الأستاذ'!$B$4),COUNTIF($C$7:C31,'الأستاذ'!$B$4),"")</f>
        <v/>
      </c>
    </row>
    <row r="32">
      <c r="A32" s="19" t="n">
        <v>12</v>
      </c>
      <c r="B32" s="30" t="n">
        <v>46326</v>
      </c>
      <c r="C32" s="19" t="n">
        <v>2301</v>
      </c>
      <c r="D32" s="31">
        <f>IF(C32="","",IFERROR(VLOOKUP(C32,'دليل الحسابات'!$A$7:$B$46,2,0),"كود غير موجود"))</f>
        <v/>
      </c>
      <c r="E32" s="20" t="inlineStr">
        <is>
          <t>سداد مصروفات مستحقة</t>
        </is>
      </c>
      <c r="F32" s="22" t="n">
        <v>15000</v>
      </c>
      <c r="G32" s="22" t="n"/>
      <c r="H32" s="27">
        <f>IF(A32="","",ROUND(SUMIF($A$7:$A$206,A32,$F$7:$F$206)-SUMIF($A$7:$A$206,A32,$G$7:$G$206),2))</f>
        <v/>
      </c>
      <c r="I32" s="32">
        <f>IF(AND(C32&lt;&gt;"",C32='الأستاذ'!$B$4),COUNTIF($C$7:C32,'الأستاذ'!$B$4),"")</f>
        <v/>
      </c>
    </row>
    <row r="33">
      <c r="A33" s="19" t="n">
        <v>12</v>
      </c>
      <c r="B33" s="30" t="n">
        <v>46326</v>
      </c>
      <c r="C33" s="19" t="n">
        <v>1101</v>
      </c>
      <c r="D33" s="31">
        <f>IF(C33="","",IFERROR(VLOOKUP(C33,'دليل الحسابات'!$A$7:$B$46,2,0),"كود غير موجود"))</f>
        <v/>
      </c>
      <c r="E33" s="20" t="inlineStr">
        <is>
          <t>سداد مصروفات مستحقة</t>
        </is>
      </c>
      <c r="F33" s="22" t="n"/>
      <c r="G33" s="22" t="n">
        <v>15000</v>
      </c>
      <c r="H33" s="27">
        <f>IF(A33="","",ROUND(SUMIF($A$7:$A$206,A33,$F$7:$F$206)-SUMIF($A$7:$A$206,A33,$G$7:$G$206),2))</f>
        <v/>
      </c>
      <c r="I33" s="32">
        <f>IF(AND(C33&lt;&gt;"",C33='الأستاذ'!$B$4),COUNTIF($C$7:C33,'الأستاذ'!$B$4),"")</f>
        <v/>
      </c>
    </row>
    <row r="34">
      <c r="A34" s="19" t="n"/>
      <c r="B34" s="30" t="n"/>
      <c r="C34" s="19" t="n"/>
      <c r="D34" s="31">
        <f>IF(C34="","",IFERROR(VLOOKUP(C34,'دليل الحسابات'!$A$7:$B$46,2,0),"كود غير موجود"))</f>
        <v/>
      </c>
      <c r="E34" s="20" t="n"/>
      <c r="F34" s="22" t="n"/>
      <c r="G34" s="22" t="n"/>
      <c r="H34" s="27">
        <f>IF(A34="","",ROUND(SUMIF($A$7:$A$206,A34,$F$7:$F$206)-SUMIF($A$7:$A$206,A34,$G$7:$G$206),2))</f>
        <v/>
      </c>
      <c r="I34" s="32">
        <f>IF(AND(C34&lt;&gt;"",C34='الأستاذ'!$B$4),COUNTIF($C$7:C34,'الأستاذ'!$B$4),"")</f>
        <v/>
      </c>
    </row>
    <row r="35">
      <c r="A35" s="19" t="n"/>
      <c r="B35" s="30" t="n"/>
      <c r="C35" s="19" t="n"/>
      <c r="D35" s="31">
        <f>IF(C35="","",IFERROR(VLOOKUP(C35,'دليل الحسابات'!$A$7:$B$46,2,0),"كود غير موجود"))</f>
        <v/>
      </c>
      <c r="E35" s="20" t="n"/>
      <c r="F35" s="22" t="n"/>
      <c r="G35" s="22" t="n"/>
      <c r="H35" s="27">
        <f>IF(A35="","",ROUND(SUMIF($A$7:$A$206,A35,$F$7:$F$206)-SUMIF($A$7:$A$206,A35,$G$7:$G$206),2))</f>
        <v/>
      </c>
      <c r="I35" s="32">
        <f>IF(AND(C35&lt;&gt;"",C35='الأستاذ'!$B$4),COUNTIF($C$7:C35,'الأستاذ'!$B$4),"")</f>
        <v/>
      </c>
    </row>
    <row r="36">
      <c r="A36" s="19" t="n"/>
      <c r="B36" s="30" t="n"/>
      <c r="C36" s="19" t="n"/>
      <c r="D36" s="31">
        <f>IF(C36="","",IFERROR(VLOOKUP(C36,'دليل الحسابات'!$A$7:$B$46,2,0),"كود غير موجود"))</f>
        <v/>
      </c>
      <c r="E36" s="20" t="n"/>
      <c r="F36" s="22" t="n"/>
      <c r="G36" s="22" t="n"/>
      <c r="H36" s="27">
        <f>IF(A36="","",ROUND(SUMIF($A$7:$A$206,A36,$F$7:$F$206)-SUMIF($A$7:$A$206,A36,$G$7:$G$206),2))</f>
        <v/>
      </c>
      <c r="I36" s="32">
        <f>IF(AND(C36&lt;&gt;"",C36='الأستاذ'!$B$4),COUNTIF($C$7:C36,'الأستاذ'!$B$4),"")</f>
        <v/>
      </c>
    </row>
    <row r="37">
      <c r="A37" s="19" t="n"/>
      <c r="B37" s="30" t="n"/>
      <c r="C37" s="19" t="n"/>
      <c r="D37" s="31">
        <f>IF(C37="","",IFERROR(VLOOKUP(C37,'دليل الحسابات'!$A$7:$B$46,2,0),"كود غير موجود"))</f>
        <v/>
      </c>
      <c r="E37" s="20" t="n"/>
      <c r="F37" s="22" t="n"/>
      <c r="G37" s="22" t="n"/>
      <c r="H37" s="27">
        <f>IF(A37="","",ROUND(SUMIF($A$7:$A$206,A37,$F$7:$F$206)-SUMIF($A$7:$A$206,A37,$G$7:$G$206),2))</f>
        <v/>
      </c>
      <c r="I37" s="32">
        <f>IF(AND(C37&lt;&gt;"",C37='الأستاذ'!$B$4),COUNTIF($C$7:C37,'الأستاذ'!$B$4),"")</f>
        <v/>
      </c>
    </row>
    <row r="38">
      <c r="A38" s="19" t="n"/>
      <c r="B38" s="30" t="n"/>
      <c r="C38" s="19" t="n"/>
      <c r="D38" s="31">
        <f>IF(C38="","",IFERROR(VLOOKUP(C38,'دليل الحسابات'!$A$7:$B$46,2,0),"كود غير موجود"))</f>
        <v/>
      </c>
      <c r="E38" s="20" t="n"/>
      <c r="F38" s="22" t="n"/>
      <c r="G38" s="22" t="n"/>
      <c r="H38" s="27">
        <f>IF(A38="","",ROUND(SUMIF($A$7:$A$206,A38,$F$7:$F$206)-SUMIF($A$7:$A$206,A38,$G$7:$G$206),2))</f>
        <v/>
      </c>
      <c r="I38" s="32">
        <f>IF(AND(C38&lt;&gt;"",C38='الأستاذ'!$B$4),COUNTIF($C$7:C38,'الأستاذ'!$B$4),"")</f>
        <v/>
      </c>
    </row>
    <row r="39">
      <c r="A39" s="19" t="n"/>
      <c r="B39" s="30" t="n"/>
      <c r="C39" s="19" t="n"/>
      <c r="D39" s="31">
        <f>IF(C39="","",IFERROR(VLOOKUP(C39,'دليل الحسابات'!$A$7:$B$46,2,0),"كود غير موجود"))</f>
        <v/>
      </c>
      <c r="E39" s="20" t="n"/>
      <c r="F39" s="22" t="n"/>
      <c r="G39" s="22" t="n"/>
      <c r="H39" s="27">
        <f>IF(A39="","",ROUND(SUMIF($A$7:$A$206,A39,$F$7:$F$206)-SUMIF($A$7:$A$206,A39,$G$7:$G$206),2))</f>
        <v/>
      </c>
      <c r="I39" s="32">
        <f>IF(AND(C39&lt;&gt;"",C39='الأستاذ'!$B$4),COUNTIF($C$7:C39,'الأستاذ'!$B$4),"")</f>
        <v/>
      </c>
    </row>
    <row r="40">
      <c r="A40" s="19" t="n"/>
      <c r="B40" s="30" t="n"/>
      <c r="C40" s="19" t="n"/>
      <c r="D40" s="31">
        <f>IF(C40="","",IFERROR(VLOOKUP(C40,'دليل الحسابات'!$A$7:$B$46,2,0),"كود غير موجود"))</f>
        <v/>
      </c>
      <c r="E40" s="20" t="n"/>
      <c r="F40" s="22" t="n"/>
      <c r="G40" s="22" t="n"/>
      <c r="H40" s="27">
        <f>IF(A40="","",ROUND(SUMIF($A$7:$A$206,A40,$F$7:$F$206)-SUMIF($A$7:$A$206,A40,$G$7:$G$206),2))</f>
        <v/>
      </c>
      <c r="I40" s="32">
        <f>IF(AND(C40&lt;&gt;"",C40='الأستاذ'!$B$4),COUNTIF($C$7:C40,'الأستاذ'!$B$4),"")</f>
        <v/>
      </c>
    </row>
    <row r="41">
      <c r="A41" s="19" t="n"/>
      <c r="B41" s="30" t="n"/>
      <c r="C41" s="19" t="n"/>
      <c r="D41" s="31">
        <f>IF(C41="","",IFERROR(VLOOKUP(C41,'دليل الحسابات'!$A$7:$B$46,2,0),"كود غير موجود"))</f>
        <v/>
      </c>
      <c r="E41" s="20" t="n"/>
      <c r="F41" s="22" t="n"/>
      <c r="G41" s="22" t="n"/>
      <c r="H41" s="27">
        <f>IF(A41="","",ROUND(SUMIF($A$7:$A$206,A41,$F$7:$F$206)-SUMIF($A$7:$A$206,A41,$G$7:$G$206),2))</f>
        <v/>
      </c>
      <c r="I41" s="32">
        <f>IF(AND(C41&lt;&gt;"",C41='الأستاذ'!$B$4),COUNTIF($C$7:C41,'الأستاذ'!$B$4),"")</f>
        <v/>
      </c>
    </row>
    <row r="42">
      <c r="A42" s="19" t="n"/>
      <c r="B42" s="30" t="n"/>
      <c r="C42" s="19" t="n"/>
      <c r="D42" s="31">
        <f>IF(C42="","",IFERROR(VLOOKUP(C42,'دليل الحسابات'!$A$7:$B$46,2,0),"كود غير موجود"))</f>
        <v/>
      </c>
      <c r="E42" s="20" t="n"/>
      <c r="F42" s="22" t="n"/>
      <c r="G42" s="22" t="n"/>
      <c r="H42" s="27">
        <f>IF(A42="","",ROUND(SUMIF($A$7:$A$206,A42,$F$7:$F$206)-SUMIF($A$7:$A$206,A42,$G$7:$G$206),2))</f>
        <v/>
      </c>
      <c r="I42" s="32">
        <f>IF(AND(C42&lt;&gt;"",C42='الأستاذ'!$B$4),COUNTIF($C$7:C42,'الأستاذ'!$B$4),"")</f>
        <v/>
      </c>
    </row>
    <row r="43">
      <c r="A43" s="19" t="n"/>
      <c r="B43" s="30" t="n"/>
      <c r="C43" s="19" t="n"/>
      <c r="D43" s="31">
        <f>IF(C43="","",IFERROR(VLOOKUP(C43,'دليل الحسابات'!$A$7:$B$46,2,0),"كود غير موجود"))</f>
        <v/>
      </c>
      <c r="E43" s="20" t="n"/>
      <c r="F43" s="22" t="n"/>
      <c r="G43" s="22" t="n"/>
      <c r="H43" s="27">
        <f>IF(A43="","",ROUND(SUMIF($A$7:$A$206,A43,$F$7:$F$206)-SUMIF($A$7:$A$206,A43,$G$7:$G$206),2))</f>
        <v/>
      </c>
      <c r="I43" s="32">
        <f>IF(AND(C43&lt;&gt;"",C43='الأستاذ'!$B$4),COUNTIF($C$7:C43,'الأستاذ'!$B$4),"")</f>
        <v/>
      </c>
    </row>
    <row r="44">
      <c r="A44" s="19" t="n"/>
      <c r="B44" s="30" t="n"/>
      <c r="C44" s="19" t="n"/>
      <c r="D44" s="31">
        <f>IF(C44="","",IFERROR(VLOOKUP(C44,'دليل الحسابات'!$A$7:$B$46,2,0),"كود غير موجود"))</f>
        <v/>
      </c>
      <c r="E44" s="20" t="n"/>
      <c r="F44" s="22" t="n"/>
      <c r="G44" s="22" t="n"/>
      <c r="H44" s="27">
        <f>IF(A44="","",ROUND(SUMIF($A$7:$A$206,A44,$F$7:$F$206)-SUMIF($A$7:$A$206,A44,$G$7:$G$206),2))</f>
        <v/>
      </c>
      <c r="I44" s="32">
        <f>IF(AND(C44&lt;&gt;"",C44='الأستاذ'!$B$4),COUNTIF($C$7:C44,'الأستاذ'!$B$4),"")</f>
        <v/>
      </c>
    </row>
    <row r="45">
      <c r="A45" s="19" t="n"/>
      <c r="B45" s="30" t="n"/>
      <c r="C45" s="19" t="n"/>
      <c r="D45" s="31">
        <f>IF(C45="","",IFERROR(VLOOKUP(C45,'دليل الحسابات'!$A$7:$B$46,2,0),"كود غير موجود"))</f>
        <v/>
      </c>
      <c r="E45" s="20" t="n"/>
      <c r="F45" s="22" t="n"/>
      <c r="G45" s="22" t="n"/>
      <c r="H45" s="27">
        <f>IF(A45="","",ROUND(SUMIF($A$7:$A$206,A45,$F$7:$F$206)-SUMIF($A$7:$A$206,A45,$G$7:$G$206),2))</f>
        <v/>
      </c>
      <c r="I45" s="32">
        <f>IF(AND(C45&lt;&gt;"",C45='الأستاذ'!$B$4),COUNTIF($C$7:C45,'الأستاذ'!$B$4),"")</f>
        <v/>
      </c>
    </row>
    <row r="46">
      <c r="A46" s="19" t="n"/>
      <c r="B46" s="30" t="n"/>
      <c r="C46" s="19" t="n"/>
      <c r="D46" s="31">
        <f>IF(C46="","",IFERROR(VLOOKUP(C46,'دليل الحسابات'!$A$7:$B$46,2,0),"كود غير موجود"))</f>
        <v/>
      </c>
      <c r="E46" s="20" t="n"/>
      <c r="F46" s="22" t="n"/>
      <c r="G46" s="22" t="n"/>
      <c r="H46" s="27">
        <f>IF(A46="","",ROUND(SUMIF($A$7:$A$206,A46,$F$7:$F$206)-SUMIF($A$7:$A$206,A46,$G$7:$G$206),2))</f>
        <v/>
      </c>
      <c r="I46" s="32">
        <f>IF(AND(C46&lt;&gt;"",C46='الأستاذ'!$B$4),COUNTIF($C$7:C46,'الأستاذ'!$B$4),"")</f>
        <v/>
      </c>
    </row>
    <row r="47">
      <c r="A47" s="19" t="n"/>
      <c r="B47" s="30" t="n"/>
      <c r="C47" s="19" t="n"/>
      <c r="D47" s="31">
        <f>IF(C47="","",IFERROR(VLOOKUP(C47,'دليل الحسابات'!$A$7:$B$46,2,0),"كود غير موجود"))</f>
        <v/>
      </c>
      <c r="E47" s="20" t="n"/>
      <c r="F47" s="22" t="n"/>
      <c r="G47" s="22" t="n"/>
      <c r="H47" s="27">
        <f>IF(A47="","",ROUND(SUMIF($A$7:$A$206,A47,$F$7:$F$206)-SUMIF($A$7:$A$206,A47,$G$7:$G$206),2))</f>
        <v/>
      </c>
      <c r="I47" s="32">
        <f>IF(AND(C47&lt;&gt;"",C47='الأستاذ'!$B$4),COUNTIF($C$7:C47,'الأستاذ'!$B$4),"")</f>
        <v/>
      </c>
    </row>
    <row r="48">
      <c r="A48" s="19" t="n"/>
      <c r="B48" s="30" t="n"/>
      <c r="C48" s="19" t="n"/>
      <c r="D48" s="31">
        <f>IF(C48="","",IFERROR(VLOOKUP(C48,'دليل الحسابات'!$A$7:$B$46,2,0),"كود غير موجود"))</f>
        <v/>
      </c>
      <c r="E48" s="20" t="n"/>
      <c r="F48" s="22" t="n"/>
      <c r="G48" s="22" t="n"/>
      <c r="H48" s="27">
        <f>IF(A48="","",ROUND(SUMIF($A$7:$A$206,A48,$F$7:$F$206)-SUMIF($A$7:$A$206,A48,$G$7:$G$206),2))</f>
        <v/>
      </c>
      <c r="I48" s="32">
        <f>IF(AND(C48&lt;&gt;"",C48='الأستاذ'!$B$4),COUNTIF($C$7:C48,'الأستاذ'!$B$4),"")</f>
        <v/>
      </c>
    </row>
    <row r="49">
      <c r="A49" s="19" t="n"/>
      <c r="B49" s="30" t="n"/>
      <c r="C49" s="19" t="n"/>
      <c r="D49" s="31">
        <f>IF(C49="","",IFERROR(VLOOKUP(C49,'دليل الحسابات'!$A$7:$B$46,2,0),"كود غير موجود"))</f>
        <v/>
      </c>
      <c r="E49" s="20" t="n"/>
      <c r="F49" s="22" t="n"/>
      <c r="G49" s="22" t="n"/>
      <c r="H49" s="27">
        <f>IF(A49="","",ROUND(SUMIF($A$7:$A$206,A49,$F$7:$F$206)-SUMIF($A$7:$A$206,A49,$G$7:$G$206),2))</f>
        <v/>
      </c>
      <c r="I49" s="32">
        <f>IF(AND(C49&lt;&gt;"",C49='الأستاذ'!$B$4),COUNTIF($C$7:C49,'الأستاذ'!$B$4),"")</f>
        <v/>
      </c>
    </row>
    <row r="50">
      <c r="A50" s="19" t="n"/>
      <c r="B50" s="30" t="n"/>
      <c r="C50" s="19" t="n"/>
      <c r="D50" s="31">
        <f>IF(C50="","",IFERROR(VLOOKUP(C50,'دليل الحسابات'!$A$7:$B$46,2,0),"كود غير موجود"))</f>
        <v/>
      </c>
      <c r="E50" s="20" t="n"/>
      <c r="F50" s="22" t="n"/>
      <c r="G50" s="22" t="n"/>
      <c r="H50" s="27">
        <f>IF(A50="","",ROUND(SUMIF($A$7:$A$206,A50,$F$7:$F$206)-SUMIF($A$7:$A$206,A50,$G$7:$G$206),2))</f>
        <v/>
      </c>
      <c r="I50" s="32">
        <f>IF(AND(C50&lt;&gt;"",C50='الأستاذ'!$B$4),COUNTIF($C$7:C50,'الأستاذ'!$B$4),"")</f>
        <v/>
      </c>
    </row>
    <row r="51">
      <c r="A51" s="19" t="n"/>
      <c r="B51" s="30" t="n"/>
      <c r="C51" s="19" t="n"/>
      <c r="D51" s="31">
        <f>IF(C51="","",IFERROR(VLOOKUP(C51,'دليل الحسابات'!$A$7:$B$46,2,0),"كود غير موجود"))</f>
        <v/>
      </c>
      <c r="E51" s="20" t="n"/>
      <c r="F51" s="22" t="n"/>
      <c r="G51" s="22" t="n"/>
      <c r="H51" s="27">
        <f>IF(A51="","",ROUND(SUMIF($A$7:$A$206,A51,$F$7:$F$206)-SUMIF($A$7:$A$206,A51,$G$7:$G$206),2))</f>
        <v/>
      </c>
      <c r="I51" s="32">
        <f>IF(AND(C51&lt;&gt;"",C51='الأستاذ'!$B$4),COUNTIF($C$7:C51,'الأستاذ'!$B$4),"")</f>
        <v/>
      </c>
    </row>
    <row r="52">
      <c r="A52" s="19" t="n"/>
      <c r="B52" s="30" t="n"/>
      <c r="C52" s="19" t="n"/>
      <c r="D52" s="31">
        <f>IF(C52="","",IFERROR(VLOOKUP(C52,'دليل الحسابات'!$A$7:$B$46,2,0),"كود غير موجود"))</f>
        <v/>
      </c>
      <c r="E52" s="20" t="n"/>
      <c r="F52" s="22" t="n"/>
      <c r="G52" s="22" t="n"/>
      <c r="H52" s="27">
        <f>IF(A52="","",ROUND(SUMIF($A$7:$A$206,A52,$F$7:$F$206)-SUMIF($A$7:$A$206,A52,$G$7:$G$206),2))</f>
        <v/>
      </c>
      <c r="I52" s="32">
        <f>IF(AND(C52&lt;&gt;"",C52='الأستاذ'!$B$4),COUNTIF($C$7:C52,'الأستاذ'!$B$4),"")</f>
        <v/>
      </c>
    </row>
    <row r="53">
      <c r="A53" s="19" t="n"/>
      <c r="B53" s="30" t="n"/>
      <c r="C53" s="19" t="n"/>
      <c r="D53" s="31">
        <f>IF(C53="","",IFERROR(VLOOKUP(C53,'دليل الحسابات'!$A$7:$B$46,2,0),"كود غير موجود"))</f>
        <v/>
      </c>
      <c r="E53" s="20" t="n"/>
      <c r="F53" s="22" t="n"/>
      <c r="G53" s="22" t="n"/>
      <c r="H53" s="27">
        <f>IF(A53="","",ROUND(SUMIF($A$7:$A$206,A53,$F$7:$F$206)-SUMIF($A$7:$A$206,A53,$G$7:$G$206),2))</f>
        <v/>
      </c>
      <c r="I53" s="32">
        <f>IF(AND(C53&lt;&gt;"",C53='الأستاذ'!$B$4),COUNTIF($C$7:C53,'الأستاذ'!$B$4),"")</f>
        <v/>
      </c>
    </row>
    <row r="54">
      <c r="A54" s="19" t="n"/>
      <c r="B54" s="30" t="n"/>
      <c r="C54" s="19" t="n"/>
      <c r="D54" s="31">
        <f>IF(C54="","",IFERROR(VLOOKUP(C54,'دليل الحسابات'!$A$7:$B$46,2,0),"كود غير موجود"))</f>
        <v/>
      </c>
      <c r="E54" s="20" t="n"/>
      <c r="F54" s="22" t="n"/>
      <c r="G54" s="22" t="n"/>
      <c r="H54" s="27">
        <f>IF(A54="","",ROUND(SUMIF($A$7:$A$206,A54,$F$7:$F$206)-SUMIF($A$7:$A$206,A54,$G$7:$G$206),2))</f>
        <v/>
      </c>
      <c r="I54" s="32">
        <f>IF(AND(C54&lt;&gt;"",C54='الأستاذ'!$B$4),COUNTIF($C$7:C54,'الأستاذ'!$B$4),"")</f>
        <v/>
      </c>
    </row>
    <row r="55">
      <c r="A55" s="19" t="n"/>
      <c r="B55" s="30" t="n"/>
      <c r="C55" s="19" t="n"/>
      <c r="D55" s="31">
        <f>IF(C55="","",IFERROR(VLOOKUP(C55,'دليل الحسابات'!$A$7:$B$46,2,0),"كود غير موجود"))</f>
        <v/>
      </c>
      <c r="E55" s="20" t="n"/>
      <c r="F55" s="22" t="n"/>
      <c r="G55" s="22" t="n"/>
      <c r="H55" s="27">
        <f>IF(A55="","",ROUND(SUMIF($A$7:$A$206,A55,$F$7:$F$206)-SUMIF($A$7:$A$206,A55,$G$7:$G$206),2))</f>
        <v/>
      </c>
      <c r="I55" s="32">
        <f>IF(AND(C55&lt;&gt;"",C55='الأستاذ'!$B$4),COUNTIF($C$7:C55,'الأستاذ'!$B$4),"")</f>
        <v/>
      </c>
    </row>
    <row r="56">
      <c r="A56" s="19" t="n"/>
      <c r="B56" s="30" t="n"/>
      <c r="C56" s="19" t="n"/>
      <c r="D56" s="31">
        <f>IF(C56="","",IFERROR(VLOOKUP(C56,'دليل الحسابات'!$A$7:$B$46,2,0),"كود غير موجود"))</f>
        <v/>
      </c>
      <c r="E56" s="20" t="n"/>
      <c r="F56" s="22" t="n"/>
      <c r="G56" s="22" t="n"/>
      <c r="H56" s="27">
        <f>IF(A56="","",ROUND(SUMIF($A$7:$A$206,A56,$F$7:$F$206)-SUMIF($A$7:$A$206,A56,$G$7:$G$206),2))</f>
        <v/>
      </c>
      <c r="I56" s="32">
        <f>IF(AND(C56&lt;&gt;"",C56='الأستاذ'!$B$4),COUNTIF($C$7:C56,'الأستاذ'!$B$4),"")</f>
        <v/>
      </c>
    </row>
    <row r="57">
      <c r="A57" s="19" t="n"/>
      <c r="B57" s="30" t="n"/>
      <c r="C57" s="19" t="n"/>
      <c r="D57" s="31">
        <f>IF(C57="","",IFERROR(VLOOKUP(C57,'دليل الحسابات'!$A$7:$B$46,2,0),"كود غير موجود"))</f>
        <v/>
      </c>
      <c r="E57" s="20" t="n"/>
      <c r="F57" s="22" t="n"/>
      <c r="G57" s="22" t="n"/>
      <c r="H57" s="27">
        <f>IF(A57="","",ROUND(SUMIF($A$7:$A$206,A57,$F$7:$F$206)-SUMIF($A$7:$A$206,A57,$G$7:$G$206),2))</f>
        <v/>
      </c>
      <c r="I57" s="32">
        <f>IF(AND(C57&lt;&gt;"",C57='الأستاذ'!$B$4),COUNTIF($C$7:C57,'الأستاذ'!$B$4),"")</f>
        <v/>
      </c>
    </row>
    <row r="58">
      <c r="A58" s="19" t="n"/>
      <c r="B58" s="30" t="n"/>
      <c r="C58" s="19" t="n"/>
      <c r="D58" s="31">
        <f>IF(C58="","",IFERROR(VLOOKUP(C58,'دليل الحسابات'!$A$7:$B$46,2,0),"كود غير موجود"))</f>
        <v/>
      </c>
      <c r="E58" s="20" t="n"/>
      <c r="F58" s="22" t="n"/>
      <c r="G58" s="22" t="n"/>
      <c r="H58" s="27">
        <f>IF(A58="","",ROUND(SUMIF($A$7:$A$206,A58,$F$7:$F$206)-SUMIF($A$7:$A$206,A58,$G$7:$G$206),2))</f>
        <v/>
      </c>
      <c r="I58" s="32">
        <f>IF(AND(C58&lt;&gt;"",C58='الأستاذ'!$B$4),COUNTIF($C$7:C58,'الأستاذ'!$B$4),"")</f>
        <v/>
      </c>
    </row>
    <row r="59">
      <c r="A59" s="19" t="n"/>
      <c r="B59" s="30" t="n"/>
      <c r="C59" s="19" t="n"/>
      <c r="D59" s="31">
        <f>IF(C59="","",IFERROR(VLOOKUP(C59,'دليل الحسابات'!$A$7:$B$46,2,0),"كود غير موجود"))</f>
        <v/>
      </c>
      <c r="E59" s="20" t="n"/>
      <c r="F59" s="22" t="n"/>
      <c r="G59" s="22" t="n"/>
      <c r="H59" s="27">
        <f>IF(A59="","",ROUND(SUMIF($A$7:$A$206,A59,$F$7:$F$206)-SUMIF($A$7:$A$206,A59,$G$7:$G$206),2))</f>
        <v/>
      </c>
      <c r="I59" s="32">
        <f>IF(AND(C59&lt;&gt;"",C59='الأستاذ'!$B$4),COUNTIF($C$7:C59,'الأستاذ'!$B$4),"")</f>
        <v/>
      </c>
    </row>
    <row r="60">
      <c r="A60" s="19" t="n"/>
      <c r="B60" s="30" t="n"/>
      <c r="C60" s="19" t="n"/>
      <c r="D60" s="31">
        <f>IF(C60="","",IFERROR(VLOOKUP(C60,'دليل الحسابات'!$A$7:$B$46,2,0),"كود غير موجود"))</f>
        <v/>
      </c>
      <c r="E60" s="20" t="n"/>
      <c r="F60" s="22" t="n"/>
      <c r="G60" s="22" t="n"/>
      <c r="H60" s="27">
        <f>IF(A60="","",ROUND(SUMIF($A$7:$A$206,A60,$F$7:$F$206)-SUMIF($A$7:$A$206,A60,$G$7:$G$206),2))</f>
        <v/>
      </c>
      <c r="I60" s="32">
        <f>IF(AND(C60&lt;&gt;"",C60='الأستاذ'!$B$4),COUNTIF($C$7:C60,'الأستاذ'!$B$4),"")</f>
        <v/>
      </c>
    </row>
    <row r="61">
      <c r="A61" s="19" t="n"/>
      <c r="B61" s="30" t="n"/>
      <c r="C61" s="19" t="n"/>
      <c r="D61" s="31">
        <f>IF(C61="","",IFERROR(VLOOKUP(C61,'دليل الحسابات'!$A$7:$B$46,2,0),"كود غير موجود"))</f>
        <v/>
      </c>
      <c r="E61" s="20" t="n"/>
      <c r="F61" s="22" t="n"/>
      <c r="G61" s="22" t="n"/>
      <c r="H61" s="27">
        <f>IF(A61="","",ROUND(SUMIF($A$7:$A$206,A61,$F$7:$F$206)-SUMIF($A$7:$A$206,A61,$G$7:$G$206),2))</f>
        <v/>
      </c>
      <c r="I61" s="32">
        <f>IF(AND(C61&lt;&gt;"",C61='الأستاذ'!$B$4),COUNTIF($C$7:C61,'الأستاذ'!$B$4),"")</f>
        <v/>
      </c>
    </row>
    <row r="62">
      <c r="A62" s="19" t="n"/>
      <c r="B62" s="30" t="n"/>
      <c r="C62" s="19" t="n"/>
      <c r="D62" s="31">
        <f>IF(C62="","",IFERROR(VLOOKUP(C62,'دليل الحسابات'!$A$7:$B$46,2,0),"كود غير موجود"))</f>
        <v/>
      </c>
      <c r="E62" s="20" t="n"/>
      <c r="F62" s="22" t="n"/>
      <c r="G62" s="22" t="n"/>
      <c r="H62" s="27">
        <f>IF(A62="","",ROUND(SUMIF($A$7:$A$206,A62,$F$7:$F$206)-SUMIF($A$7:$A$206,A62,$G$7:$G$206),2))</f>
        <v/>
      </c>
      <c r="I62" s="32">
        <f>IF(AND(C62&lt;&gt;"",C62='الأستاذ'!$B$4),COUNTIF($C$7:C62,'الأستاذ'!$B$4),"")</f>
        <v/>
      </c>
    </row>
    <row r="63">
      <c r="A63" s="19" t="n"/>
      <c r="B63" s="30" t="n"/>
      <c r="C63" s="19" t="n"/>
      <c r="D63" s="31">
        <f>IF(C63="","",IFERROR(VLOOKUP(C63,'دليل الحسابات'!$A$7:$B$46,2,0),"كود غير موجود"))</f>
        <v/>
      </c>
      <c r="E63" s="20" t="n"/>
      <c r="F63" s="22" t="n"/>
      <c r="G63" s="22" t="n"/>
      <c r="H63" s="27">
        <f>IF(A63="","",ROUND(SUMIF($A$7:$A$206,A63,$F$7:$F$206)-SUMIF($A$7:$A$206,A63,$G$7:$G$206),2))</f>
        <v/>
      </c>
      <c r="I63" s="32">
        <f>IF(AND(C63&lt;&gt;"",C63='الأستاذ'!$B$4),COUNTIF($C$7:C63,'الأستاذ'!$B$4),"")</f>
        <v/>
      </c>
    </row>
    <row r="64">
      <c r="A64" s="19" t="n"/>
      <c r="B64" s="30" t="n"/>
      <c r="C64" s="19" t="n"/>
      <c r="D64" s="31">
        <f>IF(C64="","",IFERROR(VLOOKUP(C64,'دليل الحسابات'!$A$7:$B$46,2,0),"كود غير موجود"))</f>
        <v/>
      </c>
      <c r="E64" s="20" t="n"/>
      <c r="F64" s="22" t="n"/>
      <c r="G64" s="22" t="n"/>
      <c r="H64" s="27">
        <f>IF(A64="","",ROUND(SUMIF($A$7:$A$206,A64,$F$7:$F$206)-SUMIF($A$7:$A$206,A64,$G$7:$G$206),2))</f>
        <v/>
      </c>
      <c r="I64" s="32">
        <f>IF(AND(C64&lt;&gt;"",C64='الأستاذ'!$B$4),COUNTIF($C$7:C64,'الأستاذ'!$B$4),"")</f>
        <v/>
      </c>
    </row>
    <row r="65">
      <c r="A65" s="19" t="n"/>
      <c r="B65" s="30" t="n"/>
      <c r="C65" s="19" t="n"/>
      <c r="D65" s="31">
        <f>IF(C65="","",IFERROR(VLOOKUP(C65,'دليل الحسابات'!$A$7:$B$46,2,0),"كود غير موجود"))</f>
        <v/>
      </c>
      <c r="E65" s="20" t="n"/>
      <c r="F65" s="22" t="n"/>
      <c r="G65" s="22" t="n"/>
      <c r="H65" s="27">
        <f>IF(A65="","",ROUND(SUMIF($A$7:$A$206,A65,$F$7:$F$206)-SUMIF($A$7:$A$206,A65,$G$7:$G$206),2))</f>
        <v/>
      </c>
      <c r="I65" s="32">
        <f>IF(AND(C65&lt;&gt;"",C65='الأستاذ'!$B$4),COUNTIF($C$7:C65,'الأستاذ'!$B$4),"")</f>
        <v/>
      </c>
    </row>
    <row r="66">
      <c r="A66" s="19" t="n"/>
      <c r="B66" s="30" t="n"/>
      <c r="C66" s="19" t="n"/>
      <c r="D66" s="31">
        <f>IF(C66="","",IFERROR(VLOOKUP(C66,'دليل الحسابات'!$A$7:$B$46,2,0),"كود غير موجود"))</f>
        <v/>
      </c>
      <c r="E66" s="20" t="n"/>
      <c r="F66" s="22" t="n"/>
      <c r="G66" s="22" t="n"/>
      <c r="H66" s="27">
        <f>IF(A66="","",ROUND(SUMIF($A$7:$A$206,A66,$F$7:$F$206)-SUMIF($A$7:$A$206,A66,$G$7:$G$206),2))</f>
        <v/>
      </c>
      <c r="I66" s="32">
        <f>IF(AND(C66&lt;&gt;"",C66='الأستاذ'!$B$4),COUNTIF($C$7:C66,'الأستاذ'!$B$4),"")</f>
        <v/>
      </c>
    </row>
    <row r="67">
      <c r="A67" s="19" t="n"/>
      <c r="B67" s="30" t="n"/>
      <c r="C67" s="19" t="n"/>
      <c r="D67" s="31">
        <f>IF(C67="","",IFERROR(VLOOKUP(C67,'دليل الحسابات'!$A$7:$B$46,2,0),"كود غير موجود"))</f>
        <v/>
      </c>
      <c r="E67" s="20" t="n"/>
      <c r="F67" s="22" t="n"/>
      <c r="G67" s="22" t="n"/>
      <c r="H67" s="27">
        <f>IF(A67="","",ROUND(SUMIF($A$7:$A$206,A67,$F$7:$F$206)-SUMIF($A$7:$A$206,A67,$G$7:$G$206),2))</f>
        <v/>
      </c>
      <c r="I67" s="32">
        <f>IF(AND(C67&lt;&gt;"",C67='الأستاذ'!$B$4),COUNTIF($C$7:C67,'الأستاذ'!$B$4),"")</f>
        <v/>
      </c>
    </row>
    <row r="68">
      <c r="A68" s="19" t="n"/>
      <c r="B68" s="30" t="n"/>
      <c r="C68" s="19" t="n"/>
      <c r="D68" s="31">
        <f>IF(C68="","",IFERROR(VLOOKUP(C68,'دليل الحسابات'!$A$7:$B$46,2,0),"كود غير موجود"))</f>
        <v/>
      </c>
      <c r="E68" s="20" t="n"/>
      <c r="F68" s="22" t="n"/>
      <c r="G68" s="22" t="n"/>
      <c r="H68" s="27">
        <f>IF(A68="","",ROUND(SUMIF($A$7:$A$206,A68,$F$7:$F$206)-SUMIF($A$7:$A$206,A68,$G$7:$G$206),2))</f>
        <v/>
      </c>
      <c r="I68" s="32">
        <f>IF(AND(C68&lt;&gt;"",C68='الأستاذ'!$B$4),COUNTIF($C$7:C68,'الأستاذ'!$B$4),"")</f>
        <v/>
      </c>
    </row>
    <row r="69">
      <c r="A69" s="19" t="n"/>
      <c r="B69" s="30" t="n"/>
      <c r="C69" s="19" t="n"/>
      <c r="D69" s="31">
        <f>IF(C69="","",IFERROR(VLOOKUP(C69,'دليل الحسابات'!$A$7:$B$46,2,0),"كود غير موجود"))</f>
        <v/>
      </c>
      <c r="E69" s="20" t="n"/>
      <c r="F69" s="22" t="n"/>
      <c r="G69" s="22" t="n"/>
      <c r="H69" s="27">
        <f>IF(A69="","",ROUND(SUMIF($A$7:$A$206,A69,$F$7:$F$206)-SUMIF($A$7:$A$206,A69,$G$7:$G$206),2))</f>
        <v/>
      </c>
      <c r="I69" s="32">
        <f>IF(AND(C69&lt;&gt;"",C69='الأستاذ'!$B$4),COUNTIF($C$7:C69,'الأستاذ'!$B$4),"")</f>
        <v/>
      </c>
    </row>
    <row r="70">
      <c r="A70" s="19" t="n"/>
      <c r="B70" s="30" t="n"/>
      <c r="C70" s="19" t="n"/>
      <c r="D70" s="31">
        <f>IF(C70="","",IFERROR(VLOOKUP(C70,'دليل الحسابات'!$A$7:$B$46,2,0),"كود غير موجود"))</f>
        <v/>
      </c>
      <c r="E70" s="20" t="n"/>
      <c r="F70" s="22" t="n"/>
      <c r="G70" s="22" t="n"/>
      <c r="H70" s="27">
        <f>IF(A70="","",ROUND(SUMIF($A$7:$A$206,A70,$F$7:$F$206)-SUMIF($A$7:$A$206,A70,$G$7:$G$206),2))</f>
        <v/>
      </c>
      <c r="I70" s="32">
        <f>IF(AND(C70&lt;&gt;"",C70='الأستاذ'!$B$4),COUNTIF($C$7:C70,'الأستاذ'!$B$4),"")</f>
        <v/>
      </c>
    </row>
    <row r="71">
      <c r="A71" s="19" t="n"/>
      <c r="B71" s="30" t="n"/>
      <c r="C71" s="19" t="n"/>
      <c r="D71" s="31">
        <f>IF(C71="","",IFERROR(VLOOKUP(C71,'دليل الحسابات'!$A$7:$B$46,2,0),"كود غير موجود"))</f>
        <v/>
      </c>
      <c r="E71" s="20" t="n"/>
      <c r="F71" s="22" t="n"/>
      <c r="G71" s="22" t="n"/>
      <c r="H71" s="27">
        <f>IF(A71="","",ROUND(SUMIF($A$7:$A$206,A71,$F$7:$F$206)-SUMIF($A$7:$A$206,A71,$G$7:$G$206),2))</f>
        <v/>
      </c>
      <c r="I71" s="32">
        <f>IF(AND(C71&lt;&gt;"",C71='الأستاذ'!$B$4),COUNTIF($C$7:C71,'الأستاذ'!$B$4),"")</f>
        <v/>
      </c>
    </row>
    <row r="72">
      <c r="A72" s="19" t="n"/>
      <c r="B72" s="30" t="n"/>
      <c r="C72" s="19" t="n"/>
      <c r="D72" s="31">
        <f>IF(C72="","",IFERROR(VLOOKUP(C72,'دليل الحسابات'!$A$7:$B$46,2,0),"كود غير موجود"))</f>
        <v/>
      </c>
      <c r="E72" s="20" t="n"/>
      <c r="F72" s="22" t="n"/>
      <c r="G72" s="22" t="n"/>
      <c r="H72" s="27">
        <f>IF(A72="","",ROUND(SUMIF($A$7:$A$206,A72,$F$7:$F$206)-SUMIF($A$7:$A$206,A72,$G$7:$G$206),2))</f>
        <v/>
      </c>
      <c r="I72" s="32">
        <f>IF(AND(C72&lt;&gt;"",C72='الأستاذ'!$B$4),COUNTIF($C$7:C72,'الأستاذ'!$B$4),"")</f>
        <v/>
      </c>
    </row>
    <row r="73">
      <c r="A73" s="19" t="n"/>
      <c r="B73" s="30" t="n"/>
      <c r="C73" s="19" t="n"/>
      <c r="D73" s="31">
        <f>IF(C73="","",IFERROR(VLOOKUP(C73,'دليل الحسابات'!$A$7:$B$46,2,0),"كود غير موجود"))</f>
        <v/>
      </c>
      <c r="E73" s="20" t="n"/>
      <c r="F73" s="22" t="n"/>
      <c r="G73" s="22" t="n"/>
      <c r="H73" s="27">
        <f>IF(A73="","",ROUND(SUMIF($A$7:$A$206,A73,$F$7:$F$206)-SUMIF($A$7:$A$206,A73,$G$7:$G$206),2))</f>
        <v/>
      </c>
      <c r="I73" s="32">
        <f>IF(AND(C73&lt;&gt;"",C73='الأستاذ'!$B$4),COUNTIF($C$7:C73,'الأستاذ'!$B$4),"")</f>
        <v/>
      </c>
    </row>
    <row r="74">
      <c r="A74" s="19" t="n"/>
      <c r="B74" s="30" t="n"/>
      <c r="C74" s="19" t="n"/>
      <c r="D74" s="31">
        <f>IF(C74="","",IFERROR(VLOOKUP(C74,'دليل الحسابات'!$A$7:$B$46,2,0),"كود غير موجود"))</f>
        <v/>
      </c>
      <c r="E74" s="20" t="n"/>
      <c r="F74" s="22" t="n"/>
      <c r="G74" s="22" t="n"/>
      <c r="H74" s="27">
        <f>IF(A74="","",ROUND(SUMIF($A$7:$A$206,A74,$F$7:$F$206)-SUMIF($A$7:$A$206,A74,$G$7:$G$206),2))</f>
        <v/>
      </c>
      <c r="I74" s="32">
        <f>IF(AND(C74&lt;&gt;"",C74='الأستاذ'!$B$4),COUNTIF($C$7:C74,'الأستاذ'!$B$4),"")</f>
        <v/>
      </c>
    </row>
    <row r="75">
      <c r="A75" s="19" t="n"/>
      <c r="B75" s="30" t="n"/>
      <c r="C75" s="19" t="n"/>
      <c r="D75" s="31">
        <f>IF(C75="","",IFERROR(VLOOKUP(C75,'دليل الحسابات'!$A$7:$B$46,2,0),"كود غير موجود"))</f>
        <v/>
      </c>
      <c r="E75" s="20" t="n"/>
      <c r="F75" s="22" t="n"/>
      <c r="G75" s="22" t="n"/>
      <c r="H75" s="27">
        <f>IF(A75="","",ROUND(SUMIF($A$7:$A$206,A75,$F$7:$F$206)-SUMIF($A$7:$A$206,A75,$G$7:$G$206),2))</f>
        <v/>
      </c>
      <c r="I75" s="32">
        <f>IF(AND(C75&lt;&gt;"",C75='الأستاذ'!$B$4),COUNTIF($C$7:C75,'الأستاذ'!$B$4),"")</f>
        <v/>
      </c>
    </row>
    <row r="76">
      <c r="A76" s="19" t="n"/>
      <c r="B76" s="30" t="n"/>
      <c r="C76" s="19" t="n"/>
      <c r="D76" s="31">
        <f>IF(C76="","",IFERROR(VLOOKUP(C76,'دليل الحسابات'!$A$7:$B$46,2,0),"كود غير موجود"))</f>
        <v/>
      </c>
      <c r="E76" s="20" t="n"/>
      <c r="F76" s="22" t="n"/>
      <c r="G76" s="22" t="n"/>
      <c r="H76" s="27">
        <f>IF(A76="","",ROUND(SUMIF($A$7:$A$206,A76,$F$7:$F$206)-SUMIF($A$7:$A$206,A76,$G$7:$G$206),2))</f>
        <v/>
      </c>
      <c r="I76" s="32">
        <f>IF(AND(C76&lt;&gt;"",C76='الأستاذ'!$B$4),COUNTIF($C$7:C76,'الأستاذ'!$B$4),"")</f>
        <v/>
      </c>
    </row>
    <row r="77">
      <c r="A77" s="19" t="n"/>
      <c r="B77" s="30" t="n"/>
      <c r="C77" s="19" t="n"/>
      <c r="D77" s="31">
        <f>IF(C77="","",IFERROR(VLOOKUP(C77,'دليل الحسابات'!$A$7:$B$46,2,0),"كود غير موجود"))</f>
        <v/>
      </c>
      <c r="E77" s="20" t="n"/>
      <c r="F77" s="22" t="n"/>
      <c r="G77" s="22" t="n"/>
      <c r="H77" s="27">
        <f>IF(A77="","",ROUND(SUMIF($A$7:$A$206,A77,$F$7:$F$206)-SUMIF($A$7:$A$206,A77,$G$7:$G$206),2))</f>
        <v/>
      </c>
      <c r="I77" s="32">
        <f>IF(AND(C77&lt;&gt;"",C77='الأستاذ'!$B$4),COUNTIF($C$7:C77,'الأستاذ'!$B$4),"")</f>
        <v/>
      </c>
    </row>
    <row r="78">
      <c r="A78" s="19" t="n"/>
      <c r="B78" s="30" t="n"/>
      <c r="C78" s="19" t="n"/>
      <c r="D78" s="31">
        <f>IF(C78="","",IFERROR(VLOOKUP(C78,'دليل الحسابات'!$A$7:$B$46,2,0),"كود غير موجود"))</f>
        <v/>
      </c>
      <c r="E78" s="20" t="n"/>
      <c r="F78" s="22" t="n"/>
      <c r="G78" s="22" t="n"/>
      <c r="H78" s="27">
        <f>IF(A78="","",ROUND(SUMIF($A$7:$A$206,A78,$F$7:$F$206)-SUMIF($A$7:$A$206,A78,$G$7:$G$206),2))</f>
        <v/>
      </c>
      <c r="I78" s="32">
        <f>IF(AND(C78&lt;&gt;"",C78='الأستاذ'!$B$4),COUNTIF($C$7:C78,'الأستاذ'!$B$4),"")</f>
        <v/>
      </c>
    </row>
    <row r="79">
      <c r="A79" s="19" t="n"/>
      <c r="B79" s="30" t="n"/>
      <c r="C79" s="19" t="n"/>
      <c r="D79" s="31">
        <f>IF(C79="","",IFERROR(VLOOKUP(C79,'دليل الحسابات'!$A$7:$B$46,2,0),"كود غير موجود"))</f>
        <v/>
      </c>
      <c r="E79" s="20" t="n"/>
      <c r="F79" s="22" t="n"/>
      <c r="G79" s="22" t="n"/>
      <c r="H79" s="27">
        <f>IF(A79="","",ROUND(SUMIF($A$7:$A$206,A79,$F$7:$F$206)-SUMIF($A$7:$A$206,A79,$G$7:$G$206),2))</f>
        <v/>
      </c>
      <c r="I79" s="32">
        <f>IF(AND(C79&lt;&gt;"",C79='الأستاذ'!$B$4),COUNTIF($C$7:C79,'الأستاذ'!$B$4),"")</f>
        <v/>
      </c>
    </row>
    <row r="80">
      <c r="A80" s="19" t="n"/>
      <c r="B80" s="30" t="n"/>
      <c r="C80" s="19" t="n"/>
      <c r="D80" s="31">
        <f>IF(C80="","",IFERROR(VLOOKUP(C80,'دليل الحسابات'!$A$7:$B$46,2,0),"كود غير موجود"))</f>
        <v/>
      </c>
      <c r="E80" s="20" t="n"/>
      <c r="F80" s="22" t="n"/>
      <c r="G80" s="22" t="n"/>
      <c r="H80" s="27">
        <f>IF(A80="","",ROUND(SUMIF($A$7:$A$206,A80,$F$7:$F$206)-SUMIF($A$7:$A$206,A80,$G$7:$G$206),2))</f>
        <v/>
      </c>
      <c r="I80" s="32">
        <f>IF(AND(C80&lt;&gt;"",C80='الأستاذ'!$B$4),COUNTIF($C$7:C80,'الأستاذ'!$B$4),"")</f>
        <v/>
      </c>
    </row>
    <row r="81">
      <c r="A81" s="19" t="n"/>
      <c r="B81" s="30" t="n"/>
      <c r="C81" s="19" t="n"/>
      <c r="D81" s="31">
        <f>IF(C81="","",IFERROR(VLOOKUP(C81,'دليل الحسابات'!$A$7:$B$46,2,0),"كود غير موجود"))</f>
        <v/>
      </c>
      <c r="E81" s="20" t="n"/>
      <c r="F81" s="22" t="n"/>
      <c r="G81" s="22" t="n"/>
      <c r="H81" s="27">
        <f>IF(A81="","",ROUND(SUMIF($A$7:$A$206,A81,$F$7:$F$206)-SUMIF($A$7:$A$206,A81,$G$7:$G$206),2))</f>
        <v/>
      </c>
      <c r="I81" s="32">
        <f>IF(AND(C81&lt;&gt;"",C81='الأستاذ'!$B$4),COUNTIF($C$7:C81,'الأستاذ'!$B$4),"")</f>
        <v/>
      </c>
    </row>
    <row r="82">
      <c r="A82" s="19" t="n"/>
      <c r="B82" s="30" t="n"/>
      <c r="C82" s="19" t="n"/>
      <c r="D82" s="31">
        <f>IF(C82="","",IFERROR(VLOOKUP(C82,'دليل الحسابات'!$A$7:$B$46,2,0),"كود غير موجود"))</f>
        <v/>
      </c>
      <c r="E82" s="20" t="n"/>
      <c r="F82" s="22" t="n"/>
      <c r="G82" s="22" t="n"/>
      <c r="H82" s="27">
        <f>IF(A82="","",ROUND(SUMIF($A$7:$A$206,A82,$F$7:$F$206)-SUMIF($A$7:$A$206,A82,$G$7:$G$206),2))</f>
        <v/>
      </c>
      <c r="I82" s="32">
        <f>IF(AND(C82&lt;&gt;"",C82='الأستاذ'!$B$4),COUNTIF($C$7:C82,'الأستاذ'!$B$4),"")</f>
        <v/>
      </c>
    </row>
    <row r="83">
      <c r="A83" s="19" t="n"/>
      <c r="B83" s="30" t="n"/>
      <c r="C83" s="19" t="n"/>
      <c r="D83" s="31">
        <f>IF(C83="","",IFERROR(VLOOKUP(C83,'دليل الحسابات'!$A$7:$B$46,2,0),"كود غير موجود"))</f>
        <v/>
      </c>
      <c r="E83" s="20" t="n"/>
      <c r="F83" s="22" t="n"/>
      <c r="G83" s="22" t="n"/>
      <c r="H83" s="27">
        <f>IF(A83="","",ROUND(SUMIF($A$7:$A$206,A83,$F$7:$F$206)-SUMIF($A$7:$A$206,A83,$G$7:$G$206),2))</f>
        <v/>
      </c>
      <c r="I83" s="32">
        <f>IF(AND(C83&lt;&gt;"",C83='الأستاذ'!$B$4),COUNTIF($C$7:C83,'الأستاذ'!$B$4),"")</f>
        <v/>
      </c>
    </row>
    <row r="84">
      <c r="A84" s="19" t="n"/>
      <c r="B84" s="30" t="n"/>
      <c r="C84" s="19" t="n"/>
      <c r="D84" s="31">
        <f>IF(C84="","",IFERROR(VLOOKUP(C84,'دليل الحسابات'!$A$7:$B$46,2,0),"كود غير موجود"))</f>
        <v/>
      </c>
      <c r="E84" s="20" t="n"/>
      <c r="F84" s="22" t="n"/>
      <c r="G84" s="22" t="n"/>
      <c r="H84" s="27">
        <f>IF(A84="","",ROUND(SUMIF($A$7:$A$206,A84,$F$7:$F$206)-SUMIF($A$7:$A$206,A84,$G$7:$G$206),2))</f>
        <v/>
      </c>
      <c r="I84" s="32">
        <f>IF(AND(C84&lt;&gt;"",C84='الأستاذ'!$B$4),COUNTIF($C$7:C84,'الأستاذ'!$B$4),"")</f>
        <v/>
      </c>
    </row>
    <row r="85">
      <c r="A85" s="19" t="n"/>
      <c r="B85" s="30" t="n"/>
      <c r="C85" s="19" t="n"/>
      <c r="D85" s="31">
        <f>IF(C85="","",IFERROR(VLOOKUP(C85,'دليل الحسابات'!$A$7:$B$46,2,0),"كود غير موجود"))</f>
        <v/>
      </c>
      <c r="E85" s="20" t="n"/>
      <c r="F85" s="22" t="n"/>
      <c r="G85" s="22" t="n"/>
      <c r="H85" s="27">
        <f>IF(A85="","",ROUND(SUMIF($A$7:$A$206,A85,$F$7:$F$206)-SUMIF($A$7:$A$206,A85,$G$7:$G$206),2))</f>
        <v/>
      </c>
      <c r="I85" s="32">
        <f>IF(AND(C85&lt;&gt;"",C85='الأستاذ'!$B$4),COUNTIF($C$7:C85,'الأستاذ'!$B$4),"")</f>
        <v/>
      </c>
    </row>
    <row r="86">
      <c r="A86" s="19" t="n"/>
      <c r="B86" s="30" t="n"/>
      <c r="C86" s="19" t="n"/>
      <c r="D86" s="31">
        <f>IF(C86="","",IFERROR(VLOOKUP(C86,'دليل الحسابات'!$A$7:$B$46,2,0),"كود غير موجود"))</f>
        <v/>
      </c>
      <c r="E86" s="20" t="n"/>
      <c r="F86" s="22" t="n"/>
      <c r="G86" s="22" t="n"/>
      <c r="H86" s="27">
        <f>IF(A86="","",ROUND(SUMIF($A$7:$A$206,A86,$F$7:$F$206)-SUMIF($A$7:$A$206,A86,$G$7:$G$206),2))</f>
        <v/>
      </c>
      <c r="I86" s="32">
        <f>IF(AND(C86&lt;&gt;"",C86='الأستاذ'!$B$4),COUNTIF($C$7:C86,'الأستاذ'!$B$4),"")</f>
        <v/>
      </c>
    </row>
    <row r="87">
      <c r="A87" s="19" t="n"/>
      <c r="B87" s="30" t="n"/>
      <c r="C87" s="19" t="n"/>
      <c r="D87" s="31">
        <f>IF(C87="","",IFERROR(VLOOKUP(C87,'دليل الحسابات'!$A$7:$B$46,2,0),"كود غير موجود"))</f>
        <v/>
      </c>
      <c r="E87" s="20" t="n"/>
      <c r="F87" s="22" t="n"/>
      <c r="G87" s="22" t="n"/>
      <c r="H87" s="27">
        <f>IF(A87="","",ROUND(SUMIF($A$7:$A$206,A87,$F$7:$F$206)-SUMIF($A$7:$A$206,A87,$G$7:$G$206),2))</f>
        <v/>
      </c>
      <c r="I87" s="32">
        <f>IF(AND(C87&lt;&gt;"",C87='الأستاذ'!$B$4),COUNTIF($C$7:C87,'الأستاذ'!$B$4),"")</f>
        <v/>
      </c>
    </row>
    <row r="88">
      <c r="A88" s="19" t="n"/>
      <c r="B88" s="30" t="n"/>
      <c r="C88" s="19" t="n"/>
      <c r="D88" s="31">
        <f>IF(C88="","",IFERROR(VLOOKUP(C88,'دليل الحسابات'!$A$7:$B$46,2,0),"كود غير موجود"))</f>
        <v/>
      </c>
      <c r="E88" s="20" t="n"/>
      <c r="F88" s="22" t="n"/>
      <c r="G88" s="22" t="n"/>
      <c r="H88" s="27">
        <f>IF(A88="","",ROUND(SUMIF($A$7:$A$206,A88,$F$7:$F$206)-SUMIF($A$7:$A$206,A88,$G$7:$G$206),2))</f>
        <v/>
      </c>
      <c r="I88" s="32">
        <f>IF(AND(C88&lt;&gt;"",C88='الأستاذ'!$B$4),COUNTIF($C$7:C88,'الأستاذ'!$B$4),"")</f>
        <v/>
      </c>
    </row>
    <row r="89">
      <c r="A89" s="19" t="n"/>
      <c r="B89" s="30" t="n"/>
      <c r="C89" s="19" t="n"/>
      <c r="D89" s="31">
        <f>IF(C89="","",IFERROR(VLOOKUP(C89,'دليل الحسابات'!$A$7:$B$46,2,0),"كود غير موجود"))</f>
        <v/>
      </c>
      <c r="E89" s="20" t="n"/>
      <c r="F89" s="22" t="n"/>
      <c r="G89" s="22" t="n"/>
      <c r="H89" s="27">
        <f>IF(A89="","",ROUND(SUMIF($A$7:$A$206,A89,$F$7:$F$206)-SUMIF($A$7:$A$206,A89,$G$7:$G$206),2))</f>
        <v/>
      </c>
      <c r="I89" s="32">
        <f>IF(AND(C89&lt;&gt;"",C89='الأستاذ'!$B$4),COUNTIF($C$7:C89,'الأستاذ'!$B$4),"")</f>
        <v/>
      </c>
    </row>
    <row r="90">
      <c r="A90" s="19" t="n"/>
      <c r="B90" s="30" t="n"/>
      <c r="C90" s="19" t="n"/>
      <c r="D90" s="31">
        <f>IF(C90="","",IFERROR(VLOOKUP(C90,'دليل الحسابات'!$A$7:$B$46,2,0),"كود غير موجود"))</f>
        <v/>
      </c>
      <c r="E90" s="20" t="n"/>
      <c r="F90" s="22" t="n"/>
      <c r="G90" s="22" t="n"/>
      <c r="H90" s="27">
        <f>IF(A90="","",ROUND(SUMIF($A$7:$A$206,A90,$F$7:$F$206)-SUMIF($A$7:$A$206,A90,$G$7:$G$206),2))</f>
        <v/>
      </c>
      <c r="I90" s="32">
        <f>IF(AND(C90&lt;&gt;"",C90='الأستاذ'!$B$4),COUNTIF($C$7:C90,'الأستاذ'!$B$4),"")</f>
        <v/>
      </c>
    </row>
    <row r="91">
      <c r="A91" s="19" t="n"/>
      <c r="B91" s="30" t="n"/>
      <c r="C91" s="19" t="n"/>
      <c r="D91" s="31">
        <f>IF(C91="","",IFERROR(VLOOKUP(C91,'دليل الحسابات'!$A$7:$B$46,2,0),"كود غير موجود"))</f>
        <v/>
      </c>
      <c r="E91" s="20" t="n"/>
      <c r="F91" s="22" t="n"/>
      <c r="G91" s="22" t="n"/>
      <c r="H91" s="27">
        <f>IF(A91="","",ROUND(SUMIF($A$7:$A$206,A91,$F$7:$F$206)-SUMIF($A$7:$A$206,A91,$G$7:$G$206),2))</f>
        <v/>
      </c>
      <c r="I91" s="32">
        <f>IF(AND(C91&lt;&gt;"",C91='الأستاذ'!$B$4),COUNTIF($C$7:C91,'الأستاذ'!$B$4),"")</f>
        <v/>
      </c>
    </row>
    <row r="92">
      <c r="A92" s="19" t="n"/>
      <c r="B92" s="30" t="n"/>
      <c r="C92" s="19" t="n"/>
      <c r="D92" s="31">
        <f>IF(C92="","",IFERROR(VLOOKUP(C92,'دليل الحسابات'!$A$7:$B$46,2,0),"كود غير موجود"))</f>
        <v/>
      </c>
      <c r="E92" s="20" t="n"/>
      <c r="F92" s="22" t="n"/>
      <c r="G92" s="22" t="n"/>
      <c r="H92" s="27">
        <f>IF(A92="","",ROUND(SUMIF($A$7:$A$206,A92,$F$7:$F$206)-SUMIF($A$7:$A$206,A92,$G$7:$G$206),2))</f>
        <v/>
      </c>
      <c r="I92" s="32">
        <f>IF(AND(C92&lt;&gt;"",C92='الأستاذ'!$B$4),COUNTIF($C$7:C92,'الأستاذ'!$B$4),"")</f>
        <v/>
      </c>
    </row>
    <row r="93">
      <c r="A93" s="19" t="n"/>
      <c r="B93" s="30" t="n"/>
      <c r="C93" s="19" t="n"/>
      <c r="D93" s="31">
        <f>IF(C93="","",IFERROR(VLOOKUP(C93,'دليل الحسابات'!$A$7:$B$46,2,0),"كود غير موجود"))</f>
        <v/>
      </c>
      <c r="E93" s="20" t="n"/>
      <c r="F93" s="22" t="n"/>
      <c r="G93" s="22" t="n"/>
      <c r="H93" s="27">
        <f>IF(A93="","",ROUND(SUMIF($A$7:$A$206,A93,$F$7:$F$206)-SUMIF($A$7:$A$206,A93,$G$7:$G$206),2))</f>
        <v/>
      </c>
      <c r="I93" s="32">
        <f>IF(AND(C93&lt;&gt;"",C93='الأستاذ'!$B$4),COUNTIF($C$7:C93,'الأستاذ'!$B$4),"")</f>
        <v/>
      </c>
    </row>
    <row r="94">
      <c r="A94" s="19" t="n"/>
      <c r="B94" s="30" t="n"/>
      <c r="C94" s="19" t="n"/>
      <c r="D94" s="31">
        <f>IF(C94="","",IFERROR(VLOOKUP(C94,'دليل الحسابات'!$A$7:$B$46,2,0),"كود غير موجود"))</f>
        <v/>
      </c>
      <c r="E94" s="20" t="n"/>
      <c r="F94" s="22" t="n"/>
      <c r="G94" s="22" t="n"/>
      <c r="H94" s="27">
        <f>IF(A94="","",ROUND(SUMIF($A$7:$A$206,A94,$F$7:$F$206)-SUMIF($A$7:$A$206,A94,$G$7:$G$206),2))</f>
        <v/>
      </c>
      <c r="I94" s="32">
        <f>IF(AND(C94&lt;&gt;"",C94='الأستاذ'!$B$4),COUNTIF($C$7:C94,'الأستاذ'!$B$4),"")</f>
        <v/>
      </c>
    </row>
    <row r="95">
      <c r="A95" s="19" t="n"/>
      <c r="B95" s="30" t="n"/>
      <c r="C95" s="19" t="n"/>
      <c r="D95" s="31">
        <f>IF(C95="","",IFERROR(VLOOKUP(C95,'دليل الحسابات'!$A$7:$B$46,2,0),"كود غير موجود"))</f>
        <v/>
      </c>
      <c r="E95" s="20" t="n"/>
      <c r="F95" s="22" t="n"/>
      <c r="G95" s="22" t="n"/>
      <c r="H95" s="27">
        <f>IF(A95="","",ROUND(SUMIF($A$7:$A$206,A95,$F$7:$F$206)-SUMIF($A$7:$A$206,A95,$G$7:$G$206),2))</f>
        <v/>
      </c>
      <c r="I95" s="32">
        <f>IF(AND(C95&lt;&gt;"",C95='الأستاذ'!$B$4),COUNTIF($C$7:C95,'الأستاذ'!$B$4),"")</f>
        <v/>
      </c>
    </row>
    <row r="96">
      <c r="A96" s="19" t="n"/>
      <c r="B96" s="30" t="n"/>
      <c r="C96" s="19" t="n"/>
      <c r="D96" s="31">
        <f>IF(C96="","",IFERROR(VLOOKUP(C96,'دليل الحسابات'!$A$7:$B$46,2,0),"كود غير موجود"))</f>
        <v/>
      </c>
      <c r="E96" s="20" t="n"/>
      <c r="F96" s="22" t="n"/>
      <c r="G96" s="22" t="n"/>
      <c r="H96" s="27">
        <f>IF(A96="","",ROUND(SUMIF($A$7:$A$206,A96,$F$7:$F$206)-SUMIF($A$7:$A$206,A96,$G$7:$G$206),2))</f>
        <v/>
      </c>
      <c r="I96" s="32">
        <f>IF(AND(C96&lt;&gt;"",C96='الأستاذ'!$B$4),COUNTIF($C$7:C96,'الأستاذ'!$B$4),"")</f>
        <v/>
      </c>
    </row>
    <row r="97">
      <c r="A97" s="19" t="n"/>
      <c r="B97" s="30" t="n"/>
      <c r="C97" s="19" t="n"/>
      <c r="D97" s="31">
        <f>IF(C97="","",IFERROR(VLOOKUP(C97,'دليل الحسابات'!$A$7:$B$46,2,0),"كود غير موجود"))</f>
        <v/>
      </c>
      <c r="E97" s="20" t="n"/>
      <c r="F97" s="22" t="n"/>
      <c r="G97" s="22" t="n"/>
      <c r="H97" s="27">
        <f>IF(A97="","",ROUND(SUMIF($A$7:$A$206,A97,$F$7:$F$206)-SUMIF($A$7:$A$206,A97,$G$7:$G$206),2))</f>
        <v/>
      </c>
      <c r="I97" s="32">
        <f>IF(AND(C97&lt;&gt;"",C97='الأستاذ'!$B$4),COUNTIF($C$7:C97,'الأستاذ'!$B$4),"")</f>
        <v/>
      </c>
    </row>
    <row r="98">
      <c r="A98" s="19" t="n"/>
      <c r="B98" s="30" t="n"/>
      <c r="C98" s="19" t="n"/>
      <c r="D98" s="31">
        <f>IF(C98="","",IFERROR(VLOOKUP(C98,'دليل الحسابات'!$A$7:$B$46,2,0),"كود غير موجود"))</f>
        <v/>
      </c>
      <c r="E98" s="20" t="n"/>
      <c r="F98" s="22" t="n"/>
      <c r="G98" s="22" t="n"/>
      <c r="H98" s="27">
        <f>IF(A98="","",ROUND(SUMIF($A$7:$A$206,A98,$F$7:$F$206)-SUMIF($A$7:$A$206,A98,$G$7:$G$206),2))</f>
        <v/>
      </c>
      <c r="I98" s="32">
        <f>IF(AND(C98&lt;&gt;"",C98='الأستاذ'!$B$4),COUNTIF($C$7:C98,'الأستاذ'!$B$4),"")</f>
        <v/>
      </c>
    </row>
    <row r="99">
      <c r="A99" s="19" t="n"/>
      <c r="B99" s="30" t="n"/>
      <c r="C99" s="19" t="n"/>
      <c r="D99" s="31">
        <f>IF(C99="","",IFERROR(VLOOKUP(C99,'دليل الحسابات'!$A$7:$B$46,2,0),"كود غير موجود"))</f>
        <v/>
      </c>
      <c r="E99" s="20" t="n"/>
      <c r="F99" s="22" t="n"/>
      <c r="G99" s="22" t="n"/>
      <c r="H99" s="27">
        <f>IF(A99="","",ROUND(SUMIF($A$7:$A$206,A99,$F$7:$F$206)-SUMIF($A$7:$A$206,A99,$G$7:$G$206),2))</f>
        <v/>
      </c>
      <c r="I99" s="32">
        <f>IF(AND(C99&lt;&gt;"",C99='الأستاذ'!$B$4),COUNTIF($C$7:C99,'الأستاذ'!$B$4),"")</f>
        <v/>
      </c>
    </row>
    <row r="100">
      <c r="A100" s="19" t="n"/>
      <c r="B100" s="30" t="n"/>
      <c r="C100" s="19" t="n"/>
      <c r="D100" s="31">
        <f>IF(C100="","",IFERROR(VLOOKUP(C100,'دليل الحسابات'!$A$7:$B$46,2,0),"كود غير موجود"))</f>
        <v/>
      </c>
      <c r="E100" s="20" t="n"/>
      <c r="F100" s="22" t="n"/>
      <c r="G100" s="22" t="n"/>
      <c r="H100" s="27">
        <f>IF(A100="","",ROUND(SUMIF($A$7:$A$206,A100,$F$7:$F$206)-SUMIF($A$7:$A$206,A100,$G$7:$G$206),2))</f>
        <v/>
      </c>
      <c r="I100" s="32">
        <f>IF(AND(C100&lt;&gt;"",C100='الأستاذ'!$B$4),COUNTIF($C$7:C100,'الأستاذ'!$B$4),"")</f>
        <v/>
      </c>
    </row>
    <row r="101">
      <c r="A101" s="19" t="n"/>
      <c r="B101" s="30" t="n"/>
      <c r="C101" s="19" t="n"/>
      <c r="D101" s="31">
        <f>IF(C101="","",IFERROR(VLOOKUP(C101,'دليل الحسابات'!$A$7:$B$46,2,0),"كود غير موجود"))</f>
        <v/>
      </c>
      <c r="E101" s="20" t="n"/>
      <c r="F101" s="22" t="n"/>
      <c r="G101" s="22" t="n"/>
      <c r="H101" s="27">
        <f>IF(A101="","",ROUND(SUMIF($A$7:$A$206,A101,$F$7:$F$206)-SUMIF($A$7:$A$206,A101,$G$7:$G$206),2))</f>
        <v/>
      </c>
      <c r="I101" s="32">
        <f>IF(AND(C101&lt;&gt;"",C101='الأستاذ'!$B$4),COUNTIF($C$7:C101,'الأستاذ'!$B$4),"")</f>
        <v/>
      </c>
    </row>
    <row r="102">
      <c r="A102" s="19" t="n"/>
      <c r="B102" s="30" t="n"/>
      <c r="C102" s="19" t="n"/>
      <c r="D102" s="31">
        <f>IF(C102="","",IFERROR(VLOOKUP(C102,'دليل الحسابات'!$A$7:$B$46,2,0),"كود غير موجود"))</f>
        <v/>
      </c>
      <c r="E102" s="20" t="n"/>
      <c r="F102" s="22" t="n"/>
      <c r="G102" s="22" t="n"/>
      <c r="H102" s="27">
        <f>IF(A102="","",ROUND(SUMIF($A$7:$A$206,A102,$F$7:$F$206)-SUMIF($A$7:$A$206,A102,$G$7:$G$206),2))</f>
        <v/>
      </c>
      <c r="I102" s="32">
        <f>IF(AND(C102&lt;&gt;"",C102='الأستاذ'!$B$4),COUNTIF($C$7:C102,'الأستاذ'!$B$4),"")</f>
        <v/>
      </c>
    </row>
    <row r="103">
      <c r="A103" s="19" t="n"/>
      <c r="B103" s="30" t="n"/>
      <c r="C103" s="19" t="n"/>
      <c r="D103" s="31">
        <f>IF(C103="","",IFERROR(VLOOKUP(C103,'دليل الحسابات'!$A$7:$B$46,2,0),"كود غير موجود"))</f>
        <v/>
      </c>
      <c r="E103" s="20" t="n"/>
      <c r="F103" s="22" t="n"/>
      <c r="G103" s="22" t="n"/>
      <c r="H103" s="27">
        <f>IF(A103="","",ROUND(SUMIF($A$7:$A$206,A103,$F$7:$F$206)-SUMIF($A$7:$A$206,A103,$G$7:$G$206),2))</f>
        <v/>
      </c>
      <c r="I103" s="32">
        <f>IF(AND(C103&lt;&gt;"",C103='الأستاذ'!$B$4),COUNTIF($C$7:C103,'الأستاذ'!$B$4),"")</f>
        <v/>
      </c>
    </row>
    <row r="104">
      <c r="A104" s="19" t="n"/>
      <c r="B104" s="30" t="n"/>
      <c r="C104" s="19" t="n"/>
      <c r="D104" s="31">
        <f>IF(C104="","",IFERROR(VLOOKUP(C104,'دليل الحسابات'!$A$7:$B$46,2,0),"كود غير موجود"))</f>
        <v/>
      </c>
      <c r="E104" s="20" t="n"/>
      <c r="F104" s="22" t="n"/>
      <c r="G104" s="22" t="n"/>
      <c r="H104" s="27">
        <f>IF(A104="","",ROUND(SUMIF($A$7:$A$206,A104,$F$7:$F$206)-SUMIF($A$7:$A$206,A104,$G$7:$G$206),2))</f>
        <v/>
      </c>
      <c r="I104" s="32">
        <f>IF(AND(C104&lt;&gt;"",C104='الأستاذ'!$B$4),COUNTIF($C$7:C104,'الأستاذ'!$B$4),"")</f>
        <v/>
      </c>
    </row>
    <row r="105">
      <c r="A105" s="19" t="n"/>
      <c r="B105" s="30" t="n"/>
      <c r="C105" s="19" t="n"/>
      <c r="D105" s="31">
        <f>IF(C105="","",IFERROR(VLOOKUP(C105,'دليل الحسابات'!$A$7:$B$46,2,0),"كود غير موجود"))</f>
        <v/>
      </c>
      <c r="E105" s="20" t="n"/>
      <c r="F105" s="22" t="n"/>
      <c r="G105" s="22" t="n"/>
      <c r="H105" s="27">
        <f>IF(A105="","",ROUND(SUMIF($A$7:$A$206,A105,$F$7:$F$206)-SUMIF($A$7:$A$206,A105,$G$7:$G$206),2))</f>
        <v/>
      </c>
      <c r="I105" s="32">
        <f>IF(AND(C105&lt;&gt;"",C105='الأستاذ'!$B$4),COUNTIF($C$7:C105,'الأستاذ'!$B$4),"")</f>
        <v/>
      </c>
    </row>
    <row r="106">
      <c r="A106" s="19" t="n"/>
      <c r="B106" s="30" t="n"/>
      <c r="C106" s="19" t="n"/>
      <c r="D106" s="31">
        <f>IF(C106="","",IFERROR(VLOOKUP(C106,'دليل الحسابات'!$A$7:$B$46,2,0),"كود غير موجود"))</f>
        <v/>
      </c>
      <c r="E106" s="20" t="n"/>
      <c r="F106" s="22" t="n"/>
      <c r="G106" s="22" t="n"/>
      <c r="H106" s="27">
        <f>IF(A106="","",ROUND(SUMIF($A$7:$A$206,A106,$F$7:$F$206)-SUMIF($A$7:$A$206,A106,$G$7:$G$206),2))</f>
        <v/>
      </c>
      <c r="I106" s="32">
        <f>IF(AND(C106&lt;&gt;"",C106='الأستاذ'!$B$4),COUNTIF($C$7:C106,'الأستاذ'!$B$4),"")</f>
        <v/>
      </c>
    </row>
    <row r="107">
      <c r="A107" s="19" t="n"/>
      <c r="B107" s="30" t="n"/>
      <c r="C107" s="19" t="n"/>
      <c r="D107" s="31">
        <f>IF(C107="","",IFERROR(VLOOKUP(C107,'دليل الحسابات'!$A$7:$B$46,2,0),"كود غير موجود"))</f>
        <v/>
      </c>
      <c r="E107" s="20" t="n"/>
      <c r="F107" s="22" t="n"/>
      <c r="G107" s="22" t="n"/>
      <c r="H107" s="27">
        <f>IF(A107="","",ROUND(SUMIF($A$7:$A$206,A107,$F$7:$F$206)-SUMIF($A$7:$A$206,A107,$G$7:$G$206),2))</f>
        <v/>
      </c>
      <c r="I107" s="32">
        <f>IF(AND(C107&lt;&gt;"",C107='الأستاذ'!$B$4),COUNTIF($C$7:C107,'الأستاذ'!$B$4),"")</f>
        <v/>
      </c>
    </row>
    <row r="108">
      <c r="A108" s="19" t="n"/>
      <c r="B108" s="30" t="n"/>
      <c r="C108" s="19" t="n"/>
      <c r="D108" s="31">
        <f>IF(C108="","",IFERROR(VLOOKUP(C108,'دليل الحسابات'!$A$7:$B$46,2,0),"كود غير موجود"))</f>
        <v/>
      </c>
      <c r="E108" s="20" t="n"/>
      <c r="F108" s="22" t="n"/>
      <c r="G108" s="22" t="n"/>
      <c r="H108" s="27">
        <f>IF(A108="","",ROUND(SUMIF($A$7:$A$206,A108,$F$7:$F$206)-SUMIF($A$7:$A$206,A108,$G$7:$G$206),2))</f>
        <v/>
      </c>
      <c r="I108" s="32">
        <f>IF(AND(C108&lt;&gt;"",C108='الأستاذ'!$B$4),COUNTIF($C$7:C108,'الأستاذ'!$B$4),"")</f>
        <v/>
      </c>
    </row>
    <row r="109">
      <c r="A109" s="19" t="n"/>
      <c r="B109" s="30" t="n"/>
      <c r="C109" s="19" t="n"/>
      <c r="D109" s="31">
        <f>IF(C109="","",IFERROR(VLOOKUP(C109,'دليل الحسابات'!$A$7:$B$46,2,0),"كود غير موجود"))</f>
        <v/>
      </c>
      <c r="E109" s="20" t="n"/>
      <c r="F109" s="22" t="n"/>
      <c r="G109" s="22" t="n"/>
      <c r="H109" s="27">
        <f>IF(A109="","",ROUND(SUMIF($A$7:$A$206,A109,$F$7:$F$206)-SUMIF($A$7:$A$206,A109,$G$7:$G$206),2))</f>
        <v/>
      </c>
      <c r="I109" s="32">
        <f>IF(AND(C109&lt;&gt;"",C109='الأستاذ'!$B$4),COUNTIF($C$7:C109,'الأستاذ'!$B$4),"")</f>
        <v/>
      </c>
    </row>
    <row r="110">
      <c r="A110" s="19" t="n"/>
      <c r="B110" s="30" t="n"/>
      <c r="C110" s="19" t="n"/>
      <c r="D110" s="31">
        <f>IF(C110="","",IFERROR(VLOOKUP(C110,'دليل الحسابات'!$A$7:$B$46,2,0),"كود غير موجود"))</f>
        <v/>
      </c>
      <c r="E110" s="20" t="n"/>
      <c r="F110" s="22" t="n"/>
      <c r="G110" s="22" t="n"/>
      <c r="H110" s="27">
        <f>IF(A110="","",ROUND(SUMIF($A$7:$A$206,A110,$F$7:$F$206)-SUMIF($A$7:$A$206,A110,$G$7:$G$206),2))</f>
        <v/>
      </c>
      <c r="I110" s="32">
        <f>IF(AND(C110&lt;&gt;"",C110='الأستاذ'!$B$4),COUNTIF($C$7:C110,'الأستاذ'!$B$4),"")</f>
        <v/>
      </c>
    </row>
    <row r="111">
      <c r="A111" s="19" t="n"/>
      <c r="B111" s="30" t="n"/>
      <c r="C111" s="19" t="n"/>
      <c r="D111" s="31">
        <f>IF(C111="","",IFERROR(VLOOKUP(C111,'دليل الحسابات'!$A$7:$B$46,2,0),"كود غير موجود"))</f>
        <v/>
      </c>
      <c r="E111" s="20" t="n"/>
      <c r="F111" s="22" t="n"/>
      <c r="G111" s="22" t="n"/>
      <c r="H111" s="27">
        <f>IF(A111="","",ROUND(SUMIF($A$7:$A$206,A111,$F$7:$F$206)-SUMIF($A$7:$A$206,A111,$G$7:$G$206),2))</f>
        <v/>
      </c>
      <c r="I111" s="32">
        <f>IF(AND(C111&lt;&gt;"",C111='الأستاذ'!$B$4),COUNTIF($C$7:C111,'الأستاذ'!$B$4),"")</f>
        <v/>
      </c>
    </row>
    <row r="112">
      <c r="A112" s="19" t="n"/>
      <c r="B112" s="30" t="n"/>
      <c r="C112" s="19" t="n"/>
      <c r="D112" s="31">
        <f>IF(C112="","",IFERROR(VLOOKUP(C112,'دليل الحسابات'!$A$7:$B$46,2,0),"كود غير موجود"))</f>
        <v/>
      </c>
      <c r="E112" s="20" t="n"/>
      <c r="F112" s="22" t="n"/>
      <c r="G112" s="22" t="n"/>
      <c r="H112" s="27">
        <f>IF(A112="","",ROUND(SUMIF($A$7:$A$206,A112,$F$7:$F$206)-SUMIF($A$7:$A$206,A112,$G$7:$G$206),2))</f>
        <v/>
      </c>
      <c r="I112" s="32">
        <f>IF(AND(C112&lt;&gt;"",C112='الأستاذ'!$B$4),COUNTIF($C$7:C112,'الأستاذ'!$B$4),"")</f>
        <v/>
      </c>
    </row>
    <row r="113">
      <c r="A113" s="19" t="n"/>
      <c r="B113" s="30" t="n"/>
      <c r="C113" s="19" t="n"/>
      <c r="D113" s="31">
        <f>IF(C113="","",IFERROR(VLOOKUP(C113,'دليل الحسابات'!$A$7:$B$46,2,0),"كود غير موجود"))</f>
        <v/>
      </c>
      <c r="E113" s="20" t="n"/>
      <c r="F113" s="22" t="n"/>
      <c r="G113" s="22" t="n"/>
      <c r="H113" s="27">
        <f>IF(A113="","",ROUND(SUMIF($A$7:$A$206,A113,$F$7:$F$206)-SUMIF($A$7:$A$206,A113,$G$7:$G$206),2))</f>
        <v/>
      </c>
      <c r="I113" s="32">
        <f>IF(AND(C113&lt;&gt;"",C113='الأستاذ'!$B$4),COUNTIF($C$7:C113,'الأستاذ'!$B$4),"")</f>
        <v/>
      </c>
    </row>
    <row r="114">
      <c r="A114" s="19" t="n"/>
      <c r="B114" s="30" t="n"/>
      <c r="C114" s="19" t="n"/>
      <c r="D114" s="31">
        <f>IF(C114="","",IFERROR(VLOOKUP(C114,'دليل الحسابات'!$A$7:$B$46,2,0),"كود غير موجود"))</f>
        <v/>
      </c>
      <c r="E114" s="20" t="n"/>
      <c r="F114" s="22" t="n"/>
      <c r="G114" s="22" t="n"/>
      <c r="H114" s="27">
        <f>IF(A114="","",ROUND(SUMIF($A$7:$A$206,A114,$F$7:$F$206)-SUMIF($A$7:$A$206,A114,$G$7:$G$206),2))</f>
        <v/>
      </c>
      <c r="I114" s="32">
        <f>IF(AND(C114&lt;&gt;"",C114='الأستاذ'!$B$4),COUNTIF($C$7:C114,'الأستاذ'!$B$4),"")</f>
        <v/>
      </c>
    </row>
    <row r="115">
      <c r="A115" s="19" t="n"/>
      <c r="B115" s="30" t="n"/>
      <c r="C115" s="19" t="n"/>
      <c r="D115" s="31">
        <f>IF(C115="","",IFERROR(VLOOKUP(C115,'دليل الحسابات'!$A$7:$B$46,2,0),"كود غير موجود"))</f>
        <v/>
      </c>
      <c r="E115" s="20" t="n"/>
      <c r="F115" s="22" t="n"/>
      <c r="G115" s="22" t="n"/>
      <c r="H115" s="27">
        <f>IF(A115="","",ROUND(SUMIF($A$7:$A$206,A115,$F$7:$F$206)-SUMIF($A$7:$A$206,A115,$G$7:$G$206),2))</f>
        <v/>
      </c>
      <c r="I115" s="32">
        <f>IF(AND(C115&lt;&gt;"",C115='الأستاذ'!$B$4),COUNTIF($C$7:C115,'الأستاذ'!$B$4),"")</f>
        <v/>
      </c>
    </row>
    <row r="116">
      <c r="A116" s="19" t="n"/>
      <c r="B116" s="30" t="n"/>
      <c r="C116" s="19" t="n"/>
      <c r="D116" s="31">
        <f>IF(C116="","",IFERROR(VLOOKUP(C116,'دليل الحسابات'!$A$7:$B$46,2,0),"كود غير موجود"))</f>
        <v/>
      </c>
      <c r="E116" s="20" t="n"/>
      <c r="F116" s="22" t="n"/>
      <c r="G116" s="22" t="n"/>
      <c r="H116" s="27">
        <f>IF(A116="","",ROUND(SUMIF($A$7:$A$206,A116,$F$7:$F$206)-SUMIF($A$7:$A$206,A116,$G$7:$G$206),2))</f>
        <v/>
      </c>
      <c r="I116" s="32">
        <f>IF(AND(C116&lt;&gt;"",C116='الأستاذ'!$B$4),COUNTIF($C$7:C116,'الأستاذ'!$B$4),"")</f>
        <v/>
      </c>
    </row>
    <row r="117">
      <c r="A117" s="19" t="n"/>
      <c r="B117" s="30" t="n"/>
      <c r="C117" s="19" t="n"/>
      <c r="D117" s="31">
        <f>IF(C117="","",IFERROR(VLOOKUP(C117,'دليل الحسابات'!$A$7:$B$46,2,0),"كود غير موجود"))</f>
        <v/>
      </c>
      <c r="E117" s="20" t="n"/>
      <c r="F117" s="22" t="n"/>
      <c r="G117" s="22" t="n"/>
      <c r="H117" s="27">
        <f>IF(A117="","",ROUND(SUMIF($A$7:$A$206,A117,$F$7:$F$206)-SUMIF($A$7:$A$206,A117,$G$7:$G$206),2))</f>
        <v/>
      </c>
      <c r="I117" s="32">
        <f>IF(AND(C117&lt;&gt;"",C117='الأستاذ'!$B$4),COUNTIF($C$7:C117,'الأستاذ'!$B$4),"")</f>
        <v/>
      </c>
    </row>
    <row r="118">
      <c r="A118" s="19" t="n"/>
      <c r="B118" s="30" t="n"/>
      <c r="C118" s="19" t="n"/>
      <c r="D118" s="31">
        <f>IF(C118="","",IFERROR(VLOOKUP(C118,'دليل الحسابات'!$A$7:$B$46,2,0),"كود غير موجود"))</f>
        <v/>
      </c>
      <c r="E118" s="20" t="n"/>
      <c r="F118" s="22" t="n"/>
      <c r="G118" s="22" t="n"/>
      <c r="H118" s="27">
        <f>IF(A118="","",ROUND(SUMIF($A$7:$A$206,A118,$F$7:$F$206)-SUMIF($A$7:$A$206,A118,$G$7:$G$206),2))</f>
        <v/>
      </c>
      <c r="I118" s="32">
        <f>IF(AND(C118&lt;&gt;"",C118='الأستاذ'!$B$4),COUNTIF($C$7:C118,'الأستاذ'!$B$4),"")</f>
        <v/>
      </c>
    </row>
    <row r="119">
      <c r="A119" s="19" t="n"/>
      <c r="B119" s="30" t="n"/>
      <c r="C119" s="19" t="n"/>
      <c r="D119" s="31">
        <f>IF(C119="","",IFERROR(VLOOKUP(C119,'دليل الحسابات'!$A$7:$B$46,2,0),"كود غير موجود"))</f>
        <v/>
      </c>
      <c r="E119" s="20" t="n"/>
      <c r="F119" s="22" t="n"/>
      <c r="G119" s="22" t="n"/>
      <c r="H119" s="27">
        <f>IF(A119="","",ROUND(SUMIF($A$7:$A$206,A119,$F$7:$F$206)-SUMIF($A$7:$A$206,A119,$G$7:$G$206),2))</f>
        <v/>
      </c>
      <c r="I119" s="32">
        <f>IF(AND(C119&lt;&gt;"",C119='الأستاذ'!$B$4),COUNTIF($C$7:C119,'الأستاذ'!$B$4),"")</f>
        <v/>
      </c>
    </row>
    <row r="120">
      <c r="A120" s="19" t="n"/>
      <c r="B120" s="30" t="n"/>
      <c r="C120" s="19" t="n"/>
      <c r="D120" s="31">
        <f>IF(C120="","",IFERROR(VLOOKUP(C120,'دليل الحسابات'!$A$7:$B$46,2,0),"كود غير موجود"))</f>
        <v/>
      </c>
      <c r="E120" s="20" t="n"/>
      <c r="F120" s="22" t="n"/>
      <c r="G120" s="22" t="n"/>
      <c r="H120" s="27">
        <f>IF(A120="","",ROUND(SUMIF($A$7:$A$206,A120,$F$7:$F$206)-SUMIF($A$7:$A$206,A120,$G$7:$G$206),2))</f>
        <v/>
      </c>
      <c r="I120" s="32">
        <f>IF(AND(C120&lt;&gt;"",C120='الأستاذ'!$B$4),COUNTIF($C$7:C120,'الأستاذ'!$B$4),"")</f>
        <v/>
      </c>
    </row>
    <row r="121">
      <c r="A121" s="19" t="n"/>
      <c r="B121" s="30" t="n"/>
      <c r="C121" s="19" t="n"/>
      <c r="D121" s="31">
        <f>IF(C121="","",IFERROR(VLOOKUP(C121,'دليل الحسابات'!$A$7:$B$46,2,0),"كود غير موجود"))</f>
        <v/>
      </c>
      <c r="E121" s="20" t="n"/>
      <c r="F121" s="22" t="n"/>
      <c r="G121" s="22" t="n"/>
      <c r="H121" s="27">
        <f>IF(A121="","",ROUND(SUMIF($A$7:$A$206,A121,$F$7:$F$206)-SUMIF($A$7:$A$206,A121,$G$7:$G$206),2))</f>
        <v/>
      </c>
      <c r="I121" s="32">
        <f>IF(AND(C121&lt;&gt;"",C121='الأستاذ'!$B$4),COUNTIF($C$7:C121,'الأستاذ'!$B$4),"")</f>
        <v/>
      </c>
    </row>
    <row r="122">
      <c r="A122" s="19" t="n"/>
      <c r="B122" s="30" t="n"/>
      <c r="C122" s="19" t="n"/>
      <c r="D122" s="31">
        <f>IF(C122="","",IFERROR(VLOOKUP(C122,'دليل الحسابات'!$A$7:$B$46,2,0),"كود غير موجود"))</f>
        <v/>
      </c>
      <c r="E122" s="20" t="n"/>
      <c r="F122" s="22" t="n"/>
      <c r="G122" s="22" t="n"/>
      <c r="H122" s="27">
        <f>IF(A122="","",ROUND(SUMIF($A$7:$A$206,A122,$F$7:$F$206)-SUMIF($A$7:$A$206,A122,$G$7:$G$206),2))</f>
        <v/>
      </c>
      <c r="I122" s="32">
        <f>IF(AND(C122&lt;&gt;"",C122='الأستاذ'!$B$4),COUNTIF($C$7:C122,'الأستاذ'!$B$4),"")</f>
        <v/>
      </c>
    </row>
    <row r="123">
      <c r="A123" s="19" t="n"/>
      <c r="B123" s="30" t="n"/>
      <c r="C123" s="19" t="n"/>
      <c r="D123" s="31">
        <f>IF(C123="","",IFERROR(VLOOKUP(C123,'دليل الحسابات'!$A$7:$B$46,2,0),"كود غير موجود"))</f>
        <v/>
      </c>
      <c r="E123" s="20" t="n"/>
      <c r="F123" s="22" t="n"/>
      <c r="G123" s="22" t="n"/>
      <c r="H123" s="27">
        <f>IF(A123="","",ROUND(SUMIF($A$7:$A$206,A123,$F$7:$F$206)-SUMIF($A$7:$A$206,A123,$G$7:$G$206),2))</f>
        <v/>
      </c>
      <c r="I123" s="32">
        <f>IF(AND(C123&lt;&gt;"",C123='الأستاذ'!$B$4),COUNTIF($C$7:C123,'الأستاذ'!$B$4),"")</f>
        <v/>
      </c>
    </row>
    <row r="124">
      <c r="A124" s="19" t="n"/>
      <c r="B124" s="30" t="n"/>
      <c r="C124" s="19" t="n"/>
      <c r="D124" s="31">
        <f>IF(C124="","",IFERROR(VLOOKUP(C124,'دليل الحسابات'!$A$7:$B$46,2,0),"كود غير موجود"))</f>
        <v/>
      </c>
      <c r="E124" s="20" t="n"/>
      <c r="F124" s="22" t="n"/>
      <c r="G124" s="22" t="n"/>
      <c r="H124" s="27">
        <f>IF(A124="","",ROUND(SUMIF($A$7:$A$206,A124,$F$7:$F$206)-SUMIF($A$7:$A$206,A124,$G$7:$G$206),2))</f>
        <v/>
      </c>
      <c r="I124" s="32">
        <f>IF(AND(C124&lt;&gt;"",C124='الأستاذ'!$B$4),COUNTIF($C$7:C124,'الأستاذ'!$B$4),"")</f>
        <v/>
      </c>
    </row>
    <row r="125">
      <c r="A125" s="19" t="n"/>
      <c r="B125" s="30" t="n"/>
      <c r="C125" s="19" t="n"/>
      <c r="D125" s="31">
        <f>IF(C125="","",IFERROR(VLOOKUP(C125,'دليل الحسابات'!$A$7:$B$46,2,0),"كود غير موجود"))</f>
        <v/>
      </c>
      <c r="E125" s="20" t="n"/>
      <c r="F125" s="22" t="n"/>
      <c r="G125" s="22" t="n"/>
      <c r="H125" s="27">
        <f>IF(A125="","",ROUND(SUMIF($A$7:$A$206,A125,$F$7:$F$206)-SUMIF($A$7:$A$206,A125,$G$7:$G$206),2))</f>
        <v/>
      </c>
      <c r="I125" s="32">
        <f>IF(AND(C125&lt;&gt;"",C125='الأستاذ'!$B$4),COUNTIF($C$7:C125,'الأستاذ'!$B$4),"")</f>
        <v/>
      </c>
    </row>
    <row r="126">
      <c r="A126" s="19" t="n"/>
      <c r="B126" s="30" t="n"/>
      <c r="C126" s="19" t="n"/>
      <c r="D126" s="31">
        <f>IF(C126="","",IFERROR(VLOOKUP(C126,'دليل الحسابات'!$A$7:$B$46,2,0),"كود غير موجود"))</f>
        <v/>
      </c>
      <c r="E126" s="20" t="n"/>
      <c r="F126" s="22" t="n"/>
      <c r="G126" s="22" t="n"/>
      <c r="H126" s="27">
        <f>IF(A126="","",ROUND(SUMIF($A$7:$A$206,A126,$F$7:$F$206)-SUMIF($A$7:$A$206,A126,$G$7:$G$206),2))</f>
        <v/>
      </c>
      <c r="I126" s="32">
        <f>IF(AND(C126&lt;&gt;"",C126='الأستاذ'!$B$4),COUNTIF($C$7:C126,'الأستاذ'!$B$4),"")</f>
        <v/>
      </c>
    </row>
    <row r="127">
      <c r="A127" s="19" t="n"/>
      <c r="B127" s="30" t="n"/>
      <c r="C127" s="19" t="n"/>
      <c r="D127" s="31">
        <f>IF(C127="","",IFERROR(VLOOKUP(C127,'دليل الحسابات'!$A$7:$B$46,2,0),"كود غير موجود"))</f>
        <v/>
      </c>
      <c r="E127" s="20" t="n"/>
      <c r="F127" s="22" t="n"/>
      <c r="G127" s="22" t="n"/>
      <c r="H127" s="27">
        <f>IF(A127="","",ROUND(SUMIF($A$7:$A$206,A127,$F$7:$F$206)-SUMIF($A$7:$A$206,A127,$G$7:$G$206),2))</f>
        <v/>
      </c>
      <c r="I127" s="32">
        <f>IF(AND(C127&lt;&gt;"",C127='الأستاذ'!$B$4),COUNTIF($C$7:C127,'الأستاذ'!$B$4),"")</f>
        <v/>
      </c>
    </row>
    <row r="128">
      <c r="A128" s="19" t="n"/>
      <c r="B128" s="30" t="n"/>
      <c r="C128" s="19" t="n"/>
      <c r="D128" s="31">
        <f>IF(C128="","",IFERROR(VLOOKUP(C128,'دليل الحسابات'!$A$7:$B$46,2,0),"كود غير موجود"))</f>
        <v/>
      </c>
      <c r="E128" s="20" t="n"/>
      <c r="F128" s="22" t="n"/>
      <c r="G128" s="22" t="n"/>
      <c r="H128" s="27">
        <f>IF(A128="","",ROUND(SUMIF($A$7:$A$206,A128,$F$7:$F$206)-SUMIF($A$7:$A$206,A128,$G$7:$G$206),2))</f>
        <v/>
      </c>
      <c r="I128" s="32">
        <f>IF(AND(C128&lt;&gt;"",C128='الأستاذ'!$B$4),COUNTIF($C$7:C128,'الأستاذ'!$B$4),"")</f>
        <v/>
      </c>
    </row>
    <row r="129">
      <c r="A129" s="19" t="n"/>
      <c r="B129" s="30" t="n"/>
      <c r="C129" s="19" t="n"/>
      <c r="D129" s="31">
        <f>IF(C129="","",IFERROR(VLOOKUP(C129,'دليل الحسابات'!$A$7:$B$46,2,0),"كود غير موجود"))</f>
        <v/>
      </c>
      <c r="E129" s="20" t="n"/>
      <c r="F129" s="22" t="n"/>
      <c r="G129" s="22" t="n"/>
      <c r="H129" s="27">
        <f>IF(A129="","",ROUND(SUMIF($A$7:$A$206,A129,$F$7:$F$206)-SUMIF($A$7:$A$206,A129,$G$7:$G$206),2))</f>
        <v/>
      </c>
      <c r="I129" s="32">
        <f>IF(AND(C129&lt;&gt;"",C129='الأستاذ'!$B$4),COUNTIF($C$7:C129,'الأستاذ'!$B$4),"")</f>
        <v/>
      </c>
    </row>
    <row r="130">
      <c r="A130" s="19" t="n"/>
      <c r="B130" s="30" t="n"/>
      <c r="C130" s="19" t="n"/>
      <c r="D130" s="31">
        <f>IF(C130="","",IFERROR(VLOOKUP(C130,'دليل الحسابات'!$A$7:$B$46,2,0),"كود غير موجود"))</f>
        <v/>
      </c>
      <c r="E130" s="20" t="n"/>
      <c r="F130" s="22" t="n"/>
      <c r="G130" s="22" t="n"/>
      <c r="H130" s="27">
        <f>IF(A130="","",ROUND(SUMIF($A$7:$A$206,A130,$F$7:$F$206)-SUMIF($A$7:$A$206,A130,$G$7:$G$206),2))</f>
        <v/>
      </c>
      <c r="I130" s="32">
        <f>IF(AND(C130&lt;&gt;"",C130='الأستاذ'!$B$4),COUNTIF($C$7:C130,'الأستاذ'!$B$4),"")</f>
        <v/>
      </c>
    </row>
    <row r="131">
      <c r="A131" s="19" t="n"/>
      <c r="B131" s="30" t="n"/>
      <c r="C131" s="19" t="n"/>
      <c r="D131" s="31">
        <f>IF(C131="","",IFERROR(VLOOKUP(C131,'دليل الحسابات'!$A$7:$B$46,2,0),"كود غير موجود"))</f>
        <v/>
      </c>
      <c r="E131" s="20" t="n"/>
      <c r="F131" s="22" t="n"/>
      <c r="G131" s="22" t="n"/>
      <c r="H131" s="27">
        <f>IF(A131="","",ROUND(SUMIF($A$7:$A$206,A131,$F$7:$F$206)-SUMIF($A$7:$A$206,A131,$G$7:$G$206),2))</f>
        <v/>
      </c>
      <c r="I131" s="32">
        <f>IF(AND(C131&lt;&gt;"",C131='الأستاذ'!$B$4),COUNTIF($C$7:C131,'الأستاذ'!$B$4),"")</f>
        <v/>
      </c>
    </row>
    <row r="132">
      <c r="A132" s="19" t="n"/>
      <c r="B132" s="30" t="n"/>
      <c r="C132" s="19" t="n"/>
      <c r="D132" s="31">
        <f>IF(C132="","",IFERROR(VLOOKUP(C132,'دليل الحسابات'!$A$7:$B$46,2,0),"كود غير موجود"))</f>
        <v/>
      </c>
      <c r="E132" s="20" t="n"/>
      <c r="F132" s="22" t="n"/>
      <c r="G132" s="22" t="n"/>
      <c r="H132" s="27">
        <f>IF(A132="","",ROUND(SUMIF($A$7:$A$206,A132,$F$7:$F$206)-SUMIF($A$7:$A$206,A132,$G$7:$G$206),2))</f>
        <v/>
      </c>
      <c r="I132" s="32">
        <f>IF(AND(C132&lt;&gt;"",C132='الأستاذ'!$B$4),COUNTIF($C$7:C132,'الأستاذ'!$B$4),"")</f>
        <v/>
      </c>
    </row>
    <row r="133">
      <c r="A133" s="19" t="n"/>
      <c r="B133" s="30" t="n"/>
      <c r="C133" s="19" t="n"/>
      <c r="D133" s="31">
        <f>IF(C133="","",IFERROR(VLOOKUP(C133,'دليل الحسابات'!$A$7:$B$46,2,0),"كود غير موجود"))</f>
        <v/>
      </c>
      <c r="E133" s="20" t="n"/>
      <c r="F133" s="22" t="n"/>
      <c r="G133" s="22" t="n"/>
      <c r="H133" s="27">
        <f>IF(A133="","",ROUND(SUMIF($A$7:$A$206,A133,$F$7:$F$206)-SUMIF($A$7:$A$206,A133,$G$7:$G$206),2))</f>
        <v/>
      </c>
      <c r="I133" s="32">
        <f>IF(AND(C133&lt;&gt;"",C133='الأستاذ'!$B$4),COUNTIF($C$7:C133,'الأستاذ'!$B$4),"")</f>
        <v/>
      </c>
    </row>
    <row r="134">
      <c r="A134" s="19" t="n"/>
      <c r="B134" s="30" t="n"/>
      <c r="C134" s="19" t="n"/>
      <c r="D134" s="31">
        <f>IF(C134="","",IFERROR(VLOOKUP(C134,'دليل الحسابات'!$A$7:$B$46,2,0),"كود غير موجود"))</f>
        <v/>
      </c>
      <c r="E134" s="20" t="n"/>
      <c r="F134" s="22" t="n"/>
      <c r="G134" s="22" t="n"/>
      <c r="H134" s="27">
        <f>IF(A134="","",ROUND(SUMIF($A$7:$A$206,A134,$F$7:$F$206)-SUMIF($A$7:$A$206,A134,$G$7:$G$206),2))</f>
        <v/>
      </c>
      <c r="I134" s="32">
        <f>IF(AND(C134&lt;&gt;"",C134='الأستاذ'!$B$4),COUNTIF($C$7:C134,'الأستاذ'!$B$4),"")</f>
        <v/>
      </c>
    </row>
    <row r="135">
      <c r="A135" s="19" t="n"/>
      <c r="B135" s="30" t="n"/>
      <c r="C135" s="19" t="n"/>
      <c r="D135" s="31">
        <f>IF(C135="","",IFERROR(VLOOKUP(C135,'دليل الحسابات'!$A$7:$B$46,2,0),"كود غير موجود"))</f>
        <v/>
      </c>
      <c r="E135" s="20" t="n"/>
      <c r="F135" s="22" t="n"/>
      <c r="G135" s="22" t="n"/>
      <c r="H135" s="27">
        <f>IF(A135="","",ROUND(SUMIF($A$7:$A$206,A135,$F$7:$F$206)-SUMIF($A$7:$A$206,A135,$G$7:$G$206),2))</f>
        <v/>
      </c>
      <c r="I135" s="32">
        <f>IF(AND(C135&lt;&gt;"",C135='الأستاذ'!$B$4),COUNTIF($C$7:C135,'الأستاذ'!$B$4),"")</f>
        <v/>
      </c>
    </row>
    <row r="136">
      <c r="A136" s="19" t="n"/>
      <c r="B136" s="30" t="n"/>
      <c r="C136" s="19" t="n"/>
      <c r="D136" s="31">
        <f>IF(C136="","",IFERROR(VLOOKUP(C136,'دليل الحسابات'!$A$7:$B$46,2,0),"كود غير موجود"))</f>
        <v/>
      </c>
      <c r="E136" s="20" t="n"/>
      <c r="F136" s="22" t="n"/>
      <c r="G136" s="22" t="n"/>
      <c r="H136" s="27">
        <f>IF(A136="","",ROUND(SUMIF($A$7:$A$206,A136,$F$7:$F$206)-SUMIF($A$7:$A$206,A136,$G$7:$G$206),2))</f>
        <v/>
      </c>
      <c r="I136" s="32">
        <f>IF(AND(C136&lt;&gt;"",C136='الأستاذ'!$B$4),COUNTIF($C$7:C136,'الأستاذ'!$B$4),"")</f>
        <v/>
      </c>
    </row>
    <row r="137">
      <c r="A137" s="19" t="n"/>
      <c r="B137" s="30" t="n"/>
      <c r="C137" s="19" t="n"/>
      <c r="D137" s="31">
        <f>IF(C137="","",IFERROR(VLOOKUP(C137,'دليل الحسابات'!$A$7:$B$46,2,0),"كود غير موجود"))</f>
        <v/>
      </c>
      <c r="E137" s="20" t="n"/>
      <c r="F137" s="22" t="n"/>
      <c r="G137" s="22" t="n"/>
      <c r="H137" s="27">
        <f>IF(A137="","",ROUND(SUMIF($A$7:$A$206,A137,$F$7:$F$206)-SUMIF($A$7:$A$206,A137,$G$7:$G$206),2))</f>
        <v/>
      </c>
      <c r="I137" s="32">
        <f>IF(AND(C137&lt;&gt;"",C137='الأستاذ'!$B$4),COUNTIF($C$7:C137,'الأستاذ'!$B$4),"")</f>
        <v/>
      </c>
    </row>
    <row r="138">
      <c r="A138" s="19" t="n"/>
      <c r="B138" s="30" t="n"/>
      <c r="C138" s="19" t="n"/>
      <c r="D138" s="31">
        <f>IF(C138="","",IFERROR(VLOOKUP(C138,'دليل الحسابات'!$A$7:$B$46,2,0),"كود غير موجود"))</f>
        <v/>
      </c>
      <c r="E138" s="20" t="n"/>
      <c r="F138" s="22" t="n"/>
      <c r="G138" s="22" t="n"/>
      <c r="H138" s="27">
        <f>IF(A138="","",ROUND(SUMIF($A$7:$A$206,A138,$F$7:$F$206)-SUMIF($A$7:$A$206,A138,$G$7:$G$206),2))</f>
        <v/>
      </c>
      <c r="I138" s="32">
        <f>IF(AND(C138&lt;&gt;"",C138='الأستاذ'!$B$4),COUNTIF($C$7:C138,'الأستاذ'!$B$4),"")</f>
        <v/>
      </c>
    </row>
    <row r="139">
      <c r="A139" s="19" t="n"/>
      <c r="B139" s="30" t="n"/>
      <c r="C139" s="19" t="n"/>
      <c r="D139" s="31">
        <f>IF(C139="","",IFERROR(VLOOKUP(C139,'دليل الحسابات'!$A$7:$B$46,2,0),"كود غير موجود"))</f>
        <v/>
      </c>
      <c r="E139" s="20" t="n"/>
      <c r="F139" s="22" t="n"/>
      <c r="G139" s="22" t="n"/>
      <c r="H139" s="27">
        <f>IF(A139="","",ROUND(SUMIF($A$7:$A$206,A139,$F$7:$F$206)-SUMIF($A$7:$A$206,A139,$G$7:$G$206),2))</f>
        <v/>
      </c>
      <c r="I139" s="32">
        <f>IF(AND(C139&lt;&gt;"",C139='الأستاذ'!$B$4),COUNTIF($C$7:C139,'الأستاذ'!$B$4),"")</f>
        <v/>
      </c>
    </row>
    <row r="140">
      <c r="A140" s="19" t="n"/>
      <c r="B140" s="30" t="n"/>
      <c r="C140" s="19" t="n"/>
      <c r="D140" s="31">
        <f>IF(C140="","",IFERROR(VLOOKUP(C140,'دليل الحسابات'!$A$7:$B$46,2,0),"كود غير موجود"))</f>
        <v/>
      </c>
      <c r="E140" s="20" t="n"/>
      <c r="F140" s="22" t="n"/>
      <c r="G140" s="22" t="n"/>
      <c r="H140" s="27">
        <f>IF(A140="","",ROUND(SUMIF($A$7:$A$206,A140,$F$7:$F$206)-SUMIF($A$7:$A$206,A140,$G$7:$G$206),2))</f>
        <v/>
      </c>
      <c r="I140" s="32">
        <f>IF(AND(C140&lt;&gt;"",C140='الأستاذ'!$B$4),COUNTIF($C$7:C140,'الأستاذ'!$B$4),"")</f>
        <v/>
      </c>
    </row>
    <row r="141">
      <c r="A141" s="19" t="n"/>
      <c r="B141" s="30" t="n"/>
      <c r="C141" s="19" t="n"/>
      <c r="D141" s="31">
        <f>IF(C141="","",IFERROR(VLOOKUP(C141,'دليل الحسابات'!$A$7:$B$46,2,0),"كود غير موجود"))</f>
        <v/>
      </c>
      <c r="E141" s="20" t="n"/>
      <c r="F141" s="22" t="n"/>
      <c r="G141" s="22" t="n"/>
      <c r="H141" s="27">
        <f>IF(A141="","",ROUND(SUMIF($A$7:$A$206,A141,$F$7:$F$206)-SUMIF($A$7:$A$206,A141,$G$7:$G$206),2))</f>
        <v/>
      </c>
      <c r="I141" s="32">
        <f>IF(AND(C141&lt;&gt;"",C141='الأستاذ'!$B$4),COUNTIF($C$7:C141,'الأستاذ'!$B$4),"")</f>
        <v/>
      </c>
    </row>
    <row r="142">
      <c r="A142" s="19" t="n"/>
      <c r="B142" s="30" t="n"/>
      <c r="C142" s="19" t="n"/>
      <c r="D142" s="31">
        <f>IF(C142="","",IFERROR(VLOOKUP(C142,'دليل الحسابات'!$A$7:$B$46,2,0),"كود غير موجود"))</f>
        <v/>
      </c>
      <c r="E142" s="20" t="n"/>
      <c r="F142" s="22" t="n"/>
      <c r="G142" s="22" t="n"/>
      <c r="H142" s="27">
        <f>IF(A142="","",ROUND(SUMIF($A$7:$A$206,A142,$F$7:$F$206)-SUMIF($A$7:$A$206,A142,$G$7:$G$206),2))</f>
        <v/>
      </c>
      <c r="I142" s="32">
        <f>IF(AND(C142&lt;&gt;"",C142='الأستاذ'!$B$4),COUNTIF($C$7:C142,'الأستاذ'!$B$4),"")</f>
        <v/>
      </c>
    </row>
    <row r="143">
      <c r="A143" s="19" t="n"/>
      <c r="B143" s="30" t="n"/>
      <c r="C143" s="19" t="n"/>
      <c r="D143" s="31">
        <f>IF(C143="","",IFERROR(VLOOKUP(C143,'دليل الحسابات'!$A$7:$B$46,2,0),"كود غير موجود"))</f>
        <v/>
      </c>
      <c r="E143" s="20" t="n"/>
      <c r="F143" s="22" t="n"/>
      <c r="G143" s="22" t="n"/>
      <c r="H143" s="27">
        <f>IF(A143="","",ROUND(SUMIF($A$7:$A$206,A143,$F$7:$F$206)-SUMIF($A$7:$A$206,A143,$G$7:$G$206),2))</f>
        <v/>
      </c>
      <c r="I143" s="32">
        <f>IF(AND(C143&lt;&gt;"",C143='الأستاذ'!$B$4),COUNTIF($C$7:C143,'الأستاذ'!$B$4),"")</f>
        <v/>
      </c>
    </row>
    <row r="144">
      <c r="A144" s="19" t="n"/>
      <c r="B144" s="30" t="n"/>
      <c r="C144" s="19" t="n"/>
      <c r="D144" s="31">
        <f>IF(C144="","",IFERROR(VLOOKUP(C144,'دليل الحسابات'!$A$7:$B$46,2,0),"كود غير موجود"))</f>
        <v/>
      </c>
      <c r="E144" s="20" t="n"/>
      <c r="F144" s="22" t="n"/>
      <c r="G144" s="22" t="n"/>
      <c r="H144" s="27">
        <f>IF(A144="","",ROUND(SUMIF($A$7:$A$206,A144,$F$7:$F$206)-SUMIF($A$7:$A$206,A144,$G$7:$G$206),2))</f>
        <v/>
      </c>
      <c r="I144" s="32">
        <f>IF(AND(C144&lt;&gt;"",C144='الأستاذ'!$B$4),COUNTIF($C$7:C144,'الأستاذ'!$B$4),"")</f>
        <v/>
      </c>
    </row>
    <row r="145">
      <c r="A145" s="19" t="n"/>
      <c r="B145" s="30" t="n"/>
      <c r="C145" s="19" t="n"/>
      <c r="D145" s="31">
        <f>IF(C145="","",IFERROR(VLOOKUP(C145,'دليل الحسابات'!$A$7:$B$46,2,0),"كود غير موجود"))</f>
        <v/>
      </c>
      <c r="E145" s="20" t="n"/>
      <c r="F145" s="22" t="n"/>
      <c r="G145" s="22" t="n"/>
      <c r="H145" s="27">
        <f>IF(A145="","",ROUND(SUMIF($A$7:$A$206,A145,$F$7:$F$206)-SUMIF($A$7:$A$206,A145,$G$7:$G$206),2))</f>
        <v/>
      </c>
      <c r="I145" s="32">
        <f>IF(AND(C145&lt;&gt;"",C145='الأستاذ'!$B$4),COUNTIF($C$7:C145,'الأستاذ'!$B$4),"")</f>
        <v/>
      </c>
    </row>
    <row r="146">
      <c r="A146" s="19" t="n"/>
      <c r="B146" s="30" t="n"/>
      <c r="C146" s="19" t="n"/>
      <c r="D146" s="31">
        <f>IF(C146="","",IFERROR(VLOOKUP(C146,'دليل الحسابات'!$A$7:$B$46,2,0),"كود غير موجود"))</f>
        <v/>
      </c>
      <c r="E146" s="20" t="n"/>
      <c r="F146" s="22" t="n"/>
      <c r="G146" s="22" t="n"/>
      <c r="H146" s="27">
        <f>IF(A146="","",ROUND(SUMIF($A$7:$A$206,A146,$F$7:$F$206)-SUMIF($A$7:$A$206,A146,$G$7:$G$206),2))</f>
        <v/>
      </c>
      <c r="I146" s="32">
        <f>IF(AND(C146&lt;&gt;"",C146='الأستاذ'!$B$4),COUNTIF($C$7:C146,'الأستاذ'!$B$4),"")</f>
        <v/>
      </c>
    </row>
    <row r="147">
      <c r="A147" s="19" t="n"/>
      <c r="B147" s="30" t="n"/>
      <c r="C147" s="19" t="n"/>
      <c r="D147" s="31">
        <f>IF(C147="","",IFERROR(VLOOKUP(C147,'دليل الحسابات'!$A$7:$B$46,2,0),"كود غير موجود"))</f>
        <v/>
      </c>
      <c r="E147" s="20" t="n"/>
      <c r="F147" s="22" t="n"/>
      <c r="G147" s="22" t="n"/>
      <c r="H147" s="27">
        <f>IF(A147="","",ROUND(SUMIF($A$7:$A$206,A147,$F$7:$F$206)-SUMIF($A$7:$A$206,A147,$G$7:$G$206),2))</f>
        <v/>
      </c>
      <c r="I147" s="32">
        <f>IF(AND(C147&lt;&gt;"",C147='الأستاذ'!$B$4),COUNTIF($C$7:C147,'الأستاذ'!$B$4),"")</f>
        <v/>
      </c>
    </row>
    <row r="148">
      <c r="A148" s="19" t="n"/>
      <c r="B148" s="30" t="n"/>
      <c r="C148" s="19" t="n"/>
      <c r="D148" s="31">
        <f>IF(C148="","",IFERROR(VLOOKUP(C148,'دليل الحسابات'!$A$7:$B$46,2,0),"كود غير موجود"))</f>
        <v/>
      </c>
      <c r="E148" s="20" t="n"/>
      <c r="F148" s="22" t="n"/>
      <c r="G148" s="22" t="n"/>
      <c r="H148" s="27">
        <f>IF(A148="","",ROUND(SUMIF($A$7:$A$206,A148,$F$7:$F$206)-SUMIF($A$7:$A$206,A148,$G$7:$G$206),2))</f>
        <v/>
      </c>
      <c r="I148" s="32">
        <f>IF(AND(C148&lt;&gt;"",C148='الأستاذ'!$B$4),COUNTIF($C$7:C148,'الأستاذ'!$B$4),"")</f>
        <v/>
      </c>
    </row>
    <row r="149">
      <c r="A149" s="19" t="n"/>
      <c r="B149" s="30" t="n"/>
      <c r="C149" s="19" t="n"/>
      <c r="D149" s="31">
        <f>IF(C149="","",IFERROR(VLOOKUP(C149,'دليل الحسابات'!$A$7:$B$46,2,0),"كود غير موجود"))</f>
        <v/>
      </c>
      <c r="E149" s="20" t="n"/>
      <c r="F149" s="22" t="n"/>
      <c r="G149" s="22" t="n"/>
      <c r="H149" s="27">
        <f>IF(A149="","",ROUND(SUMIF($A$7:$A$206,A149,$F$7:$F$206)-SUMIF($A$7:$A$206,A149,$G$7:$G$206),2))</f>
        <v/>
      </c>
      <c r="I149" s="32">
        <f>IF(AND(C149&lt;&gt;"",C149='الأستاذ'!$B$4),COUNTIF($C$7:C149,'الأستاذ'!$B$4),"")</f>
        <v/>
      </c>
    </row>
    <row r="150">
      <c r="A150" s="19" t="n"/>
      <c r="B150" s="30" t="n"/>
      <c r="C150" s="19" t="n"/>
      <c r="D150" s="31">
        <f>IF(C150="","",IFERROR(VLOOKUP(C150,'دليل الحسابات'!$A$7:$B$46,2,0),"كود غير موجود"))</f>
        <v/>
      </c>
      <c r="E150" s="20" t="n"/>
      <c r="F150" s="22" t="n"/>
      <c r="G150" s="22" t="n"/>
      <c r="H150" s="27">
        <f>IF(A150="","",ROUND(SUMIF($A$7:$A$206,A150,$F$7:$F$206)-SUMIF($A$7:$A$206,A150,$G$7:$G$206),2))</f>
        <v/>
      </c>
      <c r="I150" s="32">
        <f>IF(AND(C150&lt;&gt;"",C150='الأستاذ'!$B$4),COUNTIF($C$7:C150,'الأستاذ'!$B$4),"")</f>
        <v/>
      </c>
    </row>
    <row r="151">
      <c r="A151" s="19" t="n"/>
      <c r="B151" s="30" t="n"/>
      <c r="C151" s="19" t="n"/>
      <c r="D151" s="31">
        <f>IF(C151="","",IFERROR(VLOOKUP(C151,'دليل الحسابات'!$A$7:$B$46,2,0),"كود غير موجود"))</f>
        <v/>
      </c>
      <c r="E151" s="20" t="n"/>
      <c r="F151" s="22" t="n"/>
      <c r="G151" s="22" t="n"/>
      <c r="H151" s="27">
        <f>IF(A151="","",ROUND(SUMIF($A$7:$A$206,A151,$F$7:$F$206)-SUMIF($A$7:$A$206,A151,$G$7:$G$206),2))</f>
        <v/>
      </c>
      <c r="I151" s="32">
        <f>IF(AND(C151&lt;&gt;"",C151='الأستاذ'!$B$4),COUNTIF($C$7:C151,'الأستاذ'!$B$4),"")</f>
        <v/>
      </c>
    </row>
    <row r="152">
      <c r="A152" s="19" t="n"/>
      <c r="B152" s="30" t="n"/>
      <c r="C152" s="19" t="n"/>
      <c r="D152" s="31">
        <f>IF(C152="","",IFERROR(VLOOKUP(C152,'دليل الحسابات'!$A$7:$B$46,2,0),"كود غير موجود"))</f>
        <v/>
      </c>
      <c r="E152" s="20" t="n"/>
      <c r="F152" s="22" t="n"/>
      <c r="G152" s="22" t="n"/>
      <c r="H152" s="27">
        <f>IF(A152="","",ROUND(SUMIF($A$7:$A$206,A152,$F$7:$F$206)-SUMIF($A$7:$A$206,A152,$G$7:$G$206),2))</f>
        <v/>
      </c>
      <c r="I152" s="32">
        <f>IF(AND(C152&lt;&gt;"",C152='الأستاذ'!$B$4),COUNTIF($C$7:C152,'الأستاذ'!$B$4),"")</f>
        <v/>
      </c>
    </row>
    <row r="153">
      <c r="A153" s="19" t="n"/>
      <c r="B153" s="30" t="n"/>
      <c r="C153" s="19" t="n"/>
      <c r="D153" s="31">
        <f>IF(C153="","",IFERROR(VLOOKUP(C153,'دليل الحسابات'!$A$7:$B$46,2,0),"كود غير موجود"))</f>
        <v/>
      </c>
      <c r="E153" s="20" t="n"/>
      <c r="F153" s="22" t="n"/>
      <c r="G153" s="22" t="n"/>
      <c r="H153" s="27">
        <f>IF(A153="","",ROUND(SUMIF($A$7:$A$206,A153,$F$7:$F$206)-SUMIF($A$7:$A$206,A153,$G$7:$G$206),2))</f>
        <v/>
      </c>
      <c r="I153" s="32">
        <f>IF(AND(C153&lt;&gt;"",C153='الأستاذ'!$B$4),COUNTIF($C$7:C153,'الأستاذ'!$B$4),"")</f>
        <v/>
      </c>
    </row>
    <row r="154">
      <c r="A154" s="19" t="n"/>
      <c r="B154" s="30" t="n"/>
      <c r="C154" s="19" t="n"/>
      <c r="D154" s="31">
        <f>IF(C154="","",IFERROR(VLOOKUP(C154,'دليل الحسابات'!$A$7:$B$46,2,0),"كود غير موجود"))</f>
        <v/>
      </c>
      <c r="E154" s="20" t="n"/>
      <c r="F154" s="22" t="n"/>
      <c r="G154" s="22" t="n"/>
      <c r="H154" s="27">
        <f>IF(A154="","",ROUND(SUMIF($A$7:$A$206,A154,$F$7:$F$206)-SUMIF($A$7:$A$206,A154,$G$7:$G$206),2))</f>
        <v/>
      </c>
      <c r="I154" s="32">
        <f>IF(AND(C154&lt;&gt;"",C154='الأستاذ'!$B$4),COUNTIF($C$7:C154,'الأستاذ'!$B$4),"")</f>
        <v/>
      </c>
    </row>
    <row r="155">
      <c r="A155" s="19" t="n"/>
      <c r="B155" s="30" t="n"/>
      <c r="C155" s="19" t="n"/>
      <c r="D155" s="31">
        <f>IF(C155="","",IFERROR(VLOOKUP(C155,'دليل الحسابات'!$A$7:$B$46,2,0),"كود غير موجود"))</f>
        <v/>
      </c>
      <c r="E155" s="20" t="n"/>
      <c r="F155" s="22" t="n"/>
      <c r="G155" s="22" t="n"/>
      <c r="H155" s="27">
        <f>IF(A155="","",ROUND(SUMIF($A$7:$A$206,A155,$F$7:$F$206)-SUMIF($A$7:$A$206,A155,$G$7:$G$206),2))</f>
        <v/>
      </c>
      <c r="I155" s="32">
        <f>IF(AND(C155&lt;&gt;"",C155='الأستاذ'!$B$4),COUNTIF($C$7:C155,'الأستاذ'!$B$4),"")</f>
        <v/>
      </c>
    </row>
    <row r="156">
      <c r="A156" s="19" t="n"/>
      <c r="B156" s="30" t="n"/>
      <c r="C156" s="19" t="n"/>
      <c r="D156" s="31">
        <f>IF(C156="","",IFERROR(VLOOKUP(C156,'دليل الحسابات'!$A$7:$B$46,2,0),"كود غير موجود"))</f>
        <v/>
      </c>
      <c r="E156" s="20" t="n"/>
      <c r="F156" s="22" t="n"/>
      <c r="G156" s="22" t="n"/>
      <c r="H156" s="27">
        <f>IF(A156="","",ROUND(SUMIF($A$7:$A$206,A156,$F$7:$F$206)-SUMIF($A$7:$A$206,A156,$G$7:$G$206),2))</f>
        <v/>
      </c>
      <c r="I156" s="32">
        <f>IF(AND(C156&lt;&gt;"",C156='الأستاذ'!$B$4),COUNTIF($C$7:C156,'الأستاذ'!$B$4),"")</f>
        <v/>
      </c>
    </row>
    <row r="157">
      <c r="A157" s="19" t="n"/>
      <c r="B157" s="30" t="n"/>
      <c r="C157" s="19" t="n"/>
      <c r="D157" s="31">
        <f>IF(C157="","",IFERROR(VLOOKUP(C157,'دليل الحسابات'!$A$7:$B$46,2,0),"كود غير موجود"))</f>
        <v/>
      </c>
      <c r="E157" s="20" t="n"/>
      <c r="F157" s="22" t="n"/>
      <c r="G157" s="22" t="n"/>
      <c r="H157" s="27">
        <f>IF(A157="","",ROUND(SUMIF($A$7:$A$206,A157,$F$7:$F$206)-SUMIF($A$7:$A$206,A157,$G$7:$G$206),2))</f>
        <v/>
      </c>
      <c r="I157" s="32">
        <f>IF(AND(C157&lt;&gt;"",C157='الأستاذ'!$B$4),COUNTIF($C$7:C157,'الأستاذ'!$B$4),"")</f>
        <v/>
      </c>
    </row>
    <row r="158">
      <c r="A158" s="19" t="n"/>
      <c r="B158" s="30" t="n"/>
      <c r="C158" s="19" t="n"/>
      <c r="D158" s="31">
        <f>IF(C158="","",IFERROR(VLOOKUP(C158,'دليل الحسابات'!$A$7:$B$46,2,0),"كود غير موجود"))</f>
        <v/>
      </c>
      <c r="E158" s="20" t="n"/>
      <c r="F158" s="22" t="n"/>
      <c r="G158" s="22" t="n"/>
      <c r="H158" s="27">
        <f>IF(A158="","",ROUND(SUMIF($A$7:$A$206,A158,$F$7:$F$206)-SUMIF($A$7:$A$206,A158,$G$7:$G$206),2))</f>
        <v/>
      </c>
      <c r="I158" s="32">
        <f>IF(AND(C158&lt;&gt;"",C158='الأستاذ'!$B$4),COUNTIF($C$7:C158,'الأستاذ'!$B$4),"")</f>
        <v/>
      </c>
    </row>
    <row r="159">
      <c r="A159" s="19" t="n"/>
      <c r="B159" s="30" t="n"/>
      <c r="C159" s="19" t="n"/>
      <c r="D159" s="31">
        <f>IF(C159="","",IFERROR(VLOOKUP(C159,'دليل الحسابات'!$A$7:$B$46,2,0),"كود غير موجود"))</f>
        <v/>
      </c>
      <c r="E159" s="20" t="n"/>
      <c r="F159" s="22" t="n"/>
      <c r="G159" s="22" t="n"/>
      <c r="H159" s="27">
        <f>IF(A159="","",ROUND(SUMIF($A$7:$A$206,A159,$F$7:$F$206)-SUMIF($A$7:$A$206,A159,$G$7:$G$206),2))</f>
        <v/>
      </c>
      <c r="I159" s="32">
        <f>IF(AND(C159&lt;&gt;"",C159='الأستاذ'!$B$4),COUNTIF($C$7:C159,'الأستاذ'!$B$4),"")</f>
        <v/>
      </c>
    </row>
    <row r="160">
      <c r="A160" s="19" t="n"/>
      <c r="B160" s="30" t="n"/>
      <c r="C160" s="19" t="n"/>
      <c r="D160" s="31">
        <f>IF(C160="","",IFERROR(VLOOKUP(C160,'دليل الحسابات'!$A$7:$B$46,2,0),"كود غير موجود"))</f>
        <v/>
      </c>
      <c r="E160" s="20" t="n"/>
      <c r="F160" s="22" t="n"/>
      <c r="G160" s="22" t="n"/>
      <c r="H160" s="27">
        <f>IF(A160="","",ROUND(SUMIF($A$7:$A$206,A160,$F$7:$F$206)-SUMIF($A$7:$A$206,A160,$G$7:$G$206),2))</f>
        <v/>
      </c>
      <c r="I160" s="32">
        <f>IF(AND(C160&lt;&gt;"",C160='الأستاذ'!$B$4),COUNTIF($C$7:C160,'الأستاذ'!$B$4),"")</f>
        <v/>
      </c>
    </row>
    <row r="161">
      <c r="A161" s="19" t="n"/>
      <c r="B161" s="30" t="n"/>
      <c r="C161" s="19" t="n"/>
      <c r="D161" s="31">
        <f>IF(C161="","",IFERROR(VLOOKUP(C161,'دليل الحسابات'!$A$7:$B$46,2,0),"كود غير موجود"))</f>
        <v/>
      </c>
      <c r="E161" s="20" t="n"/>
      <c r="F161" s="22" t="n"/>
      <c r="G161" s="22" t="n"/>
      <c r="H161" s="27">
        <f>IF(A161="","",ROUND(SUMIF($A$7:$A$206,A161,$F$7:$F$206)-SUMIF($A$7:$A$206,A161,$G$7:$G$206),2))</f>
        <v/>
      </c>
      <c r="I161" s="32">
        <f>IF(AND(C161&lt;&gt;"",C161='الأستاذ'!$B$4),COUNTIF($C$7:C161,'الأستاذ'!$B$4),"")</f>
        <v/>
      </c>
    </row>
    <row r="162">
      <c r="A162" s="19" t="n"/>
      <c r="B162" s="30" t="n"/>
      <c r="C162" s="19" t="n"/>
      <c r="D162" s="31">
        <f>IF(C162="","",IFERROR(VLOOKUP(C162,'دليل الحسابات'!$A$7:$B$46,2,0),"كود غير موجود"))</f>
        <v/>
      </c>
      <c r="E162" s="20" t="n"/>
      <c r="F162" s="22" t="n"/>
      <c r="G162" s="22" t="n"/>
      <c r="H162" s="27">
        <f>IF(A162="","",ROUND(SUMIF($A$7:$A$206,A162,$F$7:$F$206)-SUMIF($A$7:$A$206,A162,$G$7:$G$206),2))</f>
        <v/>
      </c>
      <c r="I162" s="32">
        <f>IF(AND(C162&lt;&gt;"",C162='الأستاذ'!$B$4),COUNTIF($C$7:C162,'الأستاذ'!$B$4),"")</f>
        <v/>
      </c>
    </row>
    <row r="163">
      <c r="A163" s="19" t="n"/>
      <c r="B163" s="30" t="n"/>
      <c r="C163" s="19" t="n"/>
      <c r="D163" s="31">
        <f>IF(C163="","",IFERROR(VLOOKUP(C163,'دليل الحسابات'!$A$7:$B$46,2,0),"كود غير موجود"))</f>
        <v/>
      </c>
      <c r="E163" s="20" t="n"/>
      <c r="F163" s="22" t="n"/>
      <c r="G163" s="22" t="n"/>
      <c r="H163" s="27">
        <f>IF(A163="","",ROUND(SUMIF($A$7:$A$206,A163,$F$7:$F$206)-SUMIF($A$7:$A$206,A163,$G$7:$G$206),2))</f>
        <v/>
      </c>
      <c r="I163" s="32">
        <f>IF(AND(C163&lt;&gt;"",C163='الأستاذ'!$B$4),COUNTIF($C$7:C163,'الأستاذ'!$B$4),"")</f>
        <v/>
      </c>
    </row>
    <row r="164">
      <c r="A164" s="19" t="n"/>
      <c r="B164" s="30" t="n"/>
      <c r="C164" s="19" t="n"/>
      <c r="D164" s="31">
        <f>IF(C164="","",IFERROR(VLOOKUP(C164,'دليل الحسابات'!$A$7:$B$46,2,0),"كود غير موجود"))</f>
        <v/>
      </c>
      <c r="E164" s="20" t="n"/>
      <c r="F164" s="22" t="n"/>
      <c r="G164" s="22" t="n"/>
      <c r="H164" s="27">
        <f>IF(A164="","",ROUND(SUMIF($A$7:$A$206,A164,$F$7:$F$206)-SUMIF($A$7:$A$206,A164,$G$7:$G$206),2))</f>
        <v/>
      </c>
      <c r="I164" s="32">
        <f>IF(AND(C164&lt;&gt;"",C164='الأستاذ'!$B$4),COUNTIF($C$7:C164,'الأستاذ'!$B$4),"")</f>
        <v/>
      </c>
    </row>
    <row r="165">
      <c r="A165" s="19" t="n"/>
      <c r="B165" s="30" t="n"/>
      <c r="C165" s="19" t="n"/>
      <c r="D165" s="31">
        <f>IF(C165="","",IFERROR(VLOOKUP(C165,'دليل الحسابات'!$A$7:$B$46,2,0),"كود غير موجود"))</f>
        <v/>
      </c>
      <c r="E165" s="20" t="n"/>
      <c r="F165" s="22" t="n"/>
      <c r="G165" s="22" t="n"/>
      <c r="H165" s="27">
        <f>IF(A165="","",ROUND(SUMIF($A$7:$A$206,A165,$F$7:$F$206)-SUMIF($A$7:$A$206,A165,$G$7:$G$206),2))</f>
        <v/>
      </c>
      <c r="I165" s="32">
        <f>IF(AND(C165&lt;&gt;"",C165='الأستاذ'!$B$4),COUNTIF($C$7:C165,'الأستاذ'!$B$4),"")</f>
        <v/>
      </c>
    </row>
    <row r="166">
      <c r="A166" s="19" t="n"/>
      <c r="B166" s="30" t="n"/>
      <c r="C166" s="19" t="n"/>
      <c r="D166" s="31">
        <f>IF(C166="","",IFERROR(VLOOKUP(C166,'دليل الحسابات'!$A$7:$B$46,2,0),"كود غير موجود"))</f>
        <v/>
      </c>
      <c r="E166" s="20" t="n"/>
      <c r="F166" s="22" t="n"/>
      <c r="G166" s="22" t="n"/>
      <c r="H166" s="27">
        <f>IF(A166="","",ROUND(SUMIF($A$7:$A$206,A166,$F$7:$F$206)-SUMIF($A$7:$A$206,A166,$G$7:$G$206),2))</f>
        <v/>
      </c>
      <c r="I166" s="32">
        <f>IF(AND(C166&lt;&gt;"",C166='الأستاذ'!$B$4),COUNTIF($C$7:C166,'الأستاذ'!$B$4),"")</f>
        <v/>
      </c>
    </row>
    <row r="167">
      <c r="A167" s="19" t="n"/>
      <c r="B167" s="30" t="n"/>
      <c r="C167" s="19" t="n"/>
      <c r="D167" s="31">
        <f>IF(C167="","",IFERROR(VLOOKUP(C167,'دليل الحسابات'!$A$7:$B$46,2,0),"كود غير موجود"))</f>
        <v/>
      </c>
      <c r="E167" s="20" t="n"/>
      <c r="F167" s="22" t="n"/>
      <c r="G167" s="22" t="n"/>
      <c r="H167" s="27">
        <f>IF(A167="","",ROUND(SUMIF($A$7:$A$206,A167,$F$7:$F$206)-SUMIF($A$7:$A$206,A167,$G$7:$G$206),2))</f>
        <v/>
      </c>
      <c r="I167" s="32">
        <f>IF(AND(C167&lt;&gt;"",C167='الأستاذ'!$B$4),COUNTIF($C$7:C167,'الأستاذ'!$B$4),"")</f>
        <v/>
      </c>
    </row>
    <row r="168">
      <c r="A168" s="19" t="n"/>
      <c r="B168" s="30" t="n"/>
      <c r="C168" s="19" t="n"/>
      <c r="D168" s="31">
        <f>IF(C168="","",IFERROR(VLOOKUP(C168,'دليل الحسابات'!$A$7:$B$46,2,0),"كود غير موجود"))</f>
        <v/>
      </c>
      <c r="E168" s="20" t="n"/>
      <c r="F168" s="22" t="n"/>
      <c r="G168" s="22" t="n"/>
      <c r="H168" s="27">
        <f>IF(A168="","",ROUND(SUMIF($A$7:$A$206,A168,$F$7:$F$206)-SUMIF($A$7:$A$206,A168,$G$7:$G$206),2))</f>
        <v/>
      </c>
      <c r="I168" s="32">
        <f>IF(AND(C168&lt;&gt;"",C168='الأستاذ'!$B$4),COUNTIF($C$7:C168,'الأستاذ'!$B$4),"")</f>
        <v/>
      </c>
    </row>
    <row r="169">
      <c r="A169" s="19" t="n"/>
      <c r="B169" s="30" t="n"/>
      <c r="C169" s="19" t="n"/>
      <c r="D169" s="31">
        <f>IF(C169="","",IFERROR(VLOOKUP(C169,'دليل الحسابات'!$A$7:$B$46,2,0),"كود غير موجود"))</f>
        <v/>
      </c>
      <c r="E169" s="20" t="n"/>
      <c r="F169" s="22" t="n"/>
      <c r="G169" s="22" t="n"/>
      <c r="H169" s="27">
        <f>IF(A169="","",ROUND(SUMIF($A$7:$A$206,A169,$F$7:$F$206)-SUMIF($A$7:$A$206,A169,$G$7:$G$206),2))</f>
        <v/>
      </c>
      <c r="I169" s="32">
        <f>IF(AND(C169&lt;&gt;"",C169='الأستاذ'!$B$4),COUNTIF($C$7:C169,'الأستاذ'!$B$4),"")</f>
        <v/>
      </c>
    </row>
    <row r="170">
      <c r="A170" s="19" t="n"/>
      <c r="B170" s="30" t="n"/>
      <c r="C170" s="19" t="n"/>
      <c r="D170" s="31">
        <f>IF(C170="","",IFERROR(VLOOKUP(C170,'دليل الحسابات'!$A$7:$B$46,2,0),"كود غير موجود"))</f>
        <v/>
      </c>
      <c r="E170" s="20" t="n"/>
      <c r="F170" s="22" t="n"/>
      <c r="G170" s="22" t="n"/>
      <c r="H170" s="27">
        <f>IF(A170="","",ROUND(SUMIF($A$7:$A$206,A170,$F$7:$F$206)-SUMIF($A$7:$A$206,A170,$G$7:$G$206),2))</f>
        <v/>
      </c>
      <c r="I170" s="32">
        <f>IF(AND(C170&lt;&gt;"",C170='الأستاذ'!$B$4),COUNTIF($C$7:C170,'الأستاذ'!$B$4),"")</f>
        <v/>
      </c>
    </row>
    <row r="171">
      <c r="A171" s="19" t="n"/>
      <c r="B171" s="30" t="n"/>
      <c r="C171" s="19" t="n"/>
      <c r="D171" s="31">
        <f>IF(C171="","",IFERROR(VLOOKUP(C171,'دليل الحسابات'!$A$7:$B$46,2,0),"كود غير موجود"))</f>
        <v/>
      </c>
      <c r="E171" s="20" t="n"/>
      <c r="F171" s="22" t="n"/>
      <c r="G171" s="22" t="n"/>
      <c r="H171" s="27">
        <f>IF(A171="","",ROUND(SUMIF($A$7:$A$206,A171,$F$7:$F$206)-SUMIF($A$7:$A$206,A171,$G$7:$G$206),2))</f>
        <v/>
      </c>
      <c r="I171" s="32">
        <f>IF(AND(C171&lt;&gt;"",C171='الأستاذ'!$B$4),COUNTIF($C$7:C171,'الأستاذ'!$B$4),"")</f>
        <v/>
      </c>
    </row>
    <row r="172">
      <c r="A172" s="19" t="n"/>
      <c r="B172" s="30" t="n"/>
      <c r="C172" s="19" t="n"/>
      <c r="D172" s="31">
        <f>IF(C172="","",IFERROR(VLOOKUP(C172,'دليل الحسابات'!$A$7:$B$46,2,0),"كود غير موجود"))</f>
        <v/>
      </c>
      <c r="E172" s="20" t="n"/>
      <c r="F172" s="22" t="n"/>
      <c r="G172" s="22" t="n"/>
      <c r="H172" s="27">
        <f>IF(A172="","",ROUND(SUMIF($A$7:$A$206,A172,$F$7:$F$206)-SUMIF($A$7:$A$206,A172,$G$7:$G$206),2))</f>
        <v/>
      </c>
      <c r="I172" s="32">
        <f>IF(AND(C172&lt;&gt;"",C172='الأستاذ'!$B$4),COUNTIF($C$7:C172,'الأستاذ'!$B$4),"")</f>
        <v/>
      </c>
    </row>
    <row r="173">
      <c r="A173" s="19" t="n"/>
      <c r="B173" s="30" t="n"/>
      <c r="C173" s="19" t="n"/>
      <c r="D173" s="31">
        <f>IF(C173="","",IFERROR(VLOOKUP(C173,'دليل الحسابات'!$A$7:$B$46,2,0),"كود غير موجود"))</f>
        <v/>
      </c>
      <c r="E173" s="20" t="n"/>
      <c r="F173" s="22" t="n"/>
      <c r="G173" s="22" t="n"/>
      <c r="H173" s="27">
        <f>IF(A173="","",ROUND(SUMIF($A$7:$A$206,A173,$F$7:$F$206)-SUMIF($A$7:$A$206,A173,$G$7:$G$206),2))</f>
        <v/>
      </c>
      <c r="I173" s="32">
        <f>IF(AND(C173&lt;&gt;"",C173='الأستاذ'!$B$4),COUNTIF($C$7:C173,'الأستاذ'!$B$4),"")</f>
        <v/>
      </c>
    </row>
    <row r="174">
      <c r="A174" s="19" t="n"/>
      <c r="B174" s="30" t="n"/>
      <c r="C174" s="19" t="n"/>
      <c r="D174" s="31">
        <f>IF(C174="","",IFERROR(VLOOKUP(C174,'دليل الحسابات'!$A$7:$B$46,2,0),"كود غير موجود"))</f>
        <v/>
      </c>
      <c r="E174" s="20" t="n"/>
      <c r="F174" s="22" t="n"/>
      <c r="G174" s="22" t="n"/>
      <c r="H174" s="27">
        <f>IF(A174="","",ROUND(SUMIF($A$7:$A$206,A174,$F$7:$F$206)-SUMIF($A$7:$A$206,A174,$G$7:$G$206),2))</f>
        <v/>
      </c>
      <c r="I174" s="32">
        <f>IF(AND(C174&lt;&gt;"",C174='الأستاذ'!$B$4),COUNTIF($C$7:C174,'الأستاذ'!$B$4),"")</f>
        <v/>
      </c>
    </row>
    <row r="175">
      <c r="A175" s="19" t="n"/>
      <c r="B175" s="30" t="n"/>
      <c r="C175" s="19" t="n"/>
      <c r="D175" s="31">
        <f>IF(C175="","",IFERROR(VLOOKUP(C175,'دليل الحسابات'!$A$7:$B$46,2,0),"كود غير موجود"))</f>
        <v/>
      </c>
      <c r="E175" s="20" t="n"/>
      <c r="F175" s="22" t="n"/>
      <c r="G175" s="22" t="n"/>
      <c r="H175" s="27">
        <f>IF(A175="","",ROUND(SUMIF($A$7:$A$206,A175,$F$7:$F$206)-SUMIF($A$7:$A$206,A175,$G$7:$G$206),2))</f>
        <v/>
      </c>
      <c r="I175" s="32">
        <f>IF(AND(C175&lt;&gt;"",C175='الأستاذ'!$B$4),COUNTIF($C$7:C175,'الأستاذ'!$B$4),"")</f>
        <v/>
      </c>
    </row>
    <row r="176">
      <c r="A176" s="19" t="n"/>
      <c r="B176" s="30" t="n"/>
      <c r="C176" s="19" t="n"/>
      <c r="D176" s="31">
        <f>IF(C176="","",IFERROR(VLOOKUP(C176,'دليل الحسابات'!$A$7:$B$46,2,0),"كود غير موجود"))</f>
        <v/>
      </c>
      <c r="E176" s="20" t="n"/>
      <c r="F176" s="22" t="n"/>
      <c r="G176" s="22" t="n"/>
      <c r="H176" s="27">
        <f>IF(A176="","",ROUND(SUMIF($A$7:$A$206,A176,$F$7:$F$206)-SUMIF($A$7:$A$206,A176,$G$7:$G$206),2))</f>
        <v/>
      </c>
      <c r="I176" s="32">
        <f>IF(AND(C176&lt;&gt;"",C176='الأستاذ'!$B$4),COUNTIF($C$7:C176,'الأستاذ'!$B$4),"")</f>
        <v/>
      </c>
    </row>
    <row r="177">
      <c r="A177" s="19" t="n"/>
      <c r="B177" s="30" t="n"/>
      <c r="C177" s="19" t="n"/>
      <c r="D177" s="31">
        <f>IF(C177="","",IFERROR(VLOOKUP(C177,'دليل الحسابات'!$A$7:$B$46,2,0),"كود غير موجود"))</f>
        <v/>
      </c>
      <c r="E177" s="20" t="n"/>
      <c r="F177" s="22" t="n"/>
      <c r="G177" s="22" t="n"/>
      <c r="H177" s="27">
        <f>IF(A177="","",ROUND(SUMIF($A$7:$A$206,A177,$F$7:$F$206)-SUMIF($A$7:$A$206,A177,$G$7:$G$206),2))</f>
        <v/>
      </c>
      <c r="I177" s="32">
        <f>IF(AND(C177&lt;&gt;"",C177='الأستاذ'!$B$4),COUNTIF($C$7:C177,'الأستاذ'!$B$4),"")</f>
        <v/>
      </c>
    </row>
    <row r="178">
      <c r="A178" s="19" t="n"/>
      <c r="B178" s="30" t="n"/>
      <c r="C178" s="19" t="n"/>
      <c r="D178" s="31">
        <f>IF(C178="","",IFERROR(VLOOKUP(C178,'دليل الحسابات'!$A$7:$B$46,2,0),"كود غير موجود"))</f>
        <v/>
      </c>
      <c r="E178" s="20" t="n"/>
      <c r="F178" s="22" t="n"/>
      <c r="G178" s="22" t="n"/>
      <c r="H178" s="27">
        <f>IF(A178="","",ROUND(SUMIF($A$7:$A$206,A178,$F$7:$F$206)-SUMIF($A$7:$A$206,A178,$G$7:$G$206),2))</f>
        <v/>
      </c>
      <c r="I178" s="32">
        <f>IF(AND(C178&lt;&gt;"",C178='الأستاذ'!$B$4),COUNTIF($C$7:C178,'الأستاذ'!$B$4),"")</f>
        <v/>
      </c>
    </row>
    <row r="179">
      <c r="A179" s="19" t="n"/>
      <c r="B179" s="30" t="n"/>
      <c r="C179" s="19" t="n"/>
      <c r="D179" s="31">
        <f>IF(C179="","",IFERROR(VLOOKUP(C179,'دليل الحسابات'!$A$7:$B$46,2,0),"كود غير موجود"))</f>
        <v/>
      </c>
      <c r="E179" s="20" t="n"/>
      <c r="F179" s="22" t="n"/>
      <c r="G179" s="22" t="n"/>
      <c r="H179" s="27">
        <f>IF(A179="","",ROUND(SUMIF($A$7:$A$206,A179,$F$7:$F$206)-SUMIF($A$7:$A$206,A179,$G$7:$G$206),2))</f>
        <v/>
      </c>
      <c r="I179" s="32">
        <f>IF(AND(C179&lt;&gt;"",C179='الأستاذ'!$B$4),COUNTIF($C$7:C179,'الأستاذ'!$B$4),"")</f>
        <v/>
      </c>
    </row>
    <row r="180">
      <c r="A180" s="19" t="n"/>
      <c r="B180" s="30" t="n"/>
      <c r="C180" s="19" t="n"/>
      <c r="D180" s="31">
        <f>IF(C180="","",IFERROR(VLOOKUP(C180,'دليل الحسابات'!$A$7:$B$46,2,0),"كود غير موجود"))</f>
        <v/>
      </c>
      <c r="E180" s="20" t="n"/>
      <c r="F180" s="22" t="n"/>
      <c r="G180" s="22" t="n"/>
      <c r="H180" s="27">
        <f>IF(A180="","",ROUND(SUMIF($A$7:$A$206,A180,$F$7:$F$206)-SUMIF($A$7:$A$206,A180,$G$7:$G$206),2))</f>
        <v/>
      </c>
      <c r="I180" s="32">
        <f>IF(AND(C180&lt;&gt;"",C180='الأستاذ'!$B$4),COUNTIF($C$7:C180,'الأستاذ'!$B$4),"")</f>
        <v/>
      </c>
    </row>
    <row r="181">
      <c r="A181" s="19" t="n"/>
      <c r="B181" s="30" t="n"/>
      <c r="C181" s="19" t="n"/>
      <c r="D181" s="31">
        <f>IF(C181="","",IFERROR(VLOOKUP(C181,'دليل الحسابات'!$A$7:$B$46,2,0),"كود غير موجود"))</f>
        <v/>
      </c>
      <c r="E181" s="20" t="n"/>
      <c r="F181" s="22" t="n"/>
      <c r="G181" s="22" t="n"/>
      <c r="H181" s="27">
        <f>IF(A181="","",ROUND(SUMIF($A$7:$A$206,A181,$F$7:$F$206)-SUMIF($A$7:$A$206,A181,$G$7:$G$206),2))</f>
        <v/>
      </c>
      <c r="I181" s="32">
        <f>IF(AND(C181&lt;&gt;"",C181='الأستاذ'!$B$4),COUNTIF($C$7:C181,'الأستاذ'!$B$4),"")</f>
        <v/>
      </c>
    </row>
    <row r="182">
      <c r="A182" s="19" t="n"/>
      <c r="B182" s="30" t="n"/>
      <c r="C182" s="19" t="n"/>
      <c r="D182" s="31">
        <f>IF(C182="","",IFERROR(VLOOKUP(C182,'دليل الحسابات'!$A$7:$B$46,2,0),"كود غير موجود"))</f>
        <v/>
      </c>
      <c r="E182" s="20" t="n"/>
      <c r="F182" s="22" t="n"/>
      <c r="G182" s="22" t="n"/>
      <c r="H182" s="27">
        <f>IF(A182="","",ROUND(SUMIF($A$7:$A$206,A182,$F$7:$F$206)-SUMIF($A$7:$A$206,A182,$G$7:$G$206),2))</f>
        <v/>
      </c>
      <c r="I182" s="32">
        <f>IF(AND(C182&lt;&gt;"",C182='الأستاذ'!$B$4),COUNTIF($C$7:C182,'الأستاذ'!$B$4),"")</f>
        <v/>
      </c>
    </row>
    <row r="183">
      <c r="A183" s="19" t="n"/>
      <c r="B183" s="30" t="n"/>
      <c r="C183" s="19" t="n"/>
      <c r="D183" s="31">
        <f>IF(C183="","",IFERROR(VLOOKUP(C183,'دليل الحسابات'!$A$7:$B$46,2,0),"كود غير موجود"))</f>
        <v/>
      </c>
      <c r="E183" s="20" t="n"/>
      <c r="F183" s="22" t="n"/>
      <c r="G183" s="22" t="n"/>
      <c r="H183" s="27">
        <f>IF(A183="","",ROUND(SUMIF($A$7:$A$206,A183,$F$7:$F$206)-SUMIF($A$7:$A$206,A183,$G$7:$G$206),2))</f>
        <v/>
      </c>
      <c r="I183" s="32">
        <f>IF(AND(C183&lt;&gt;"",C183='الأستاذ'!$B$4),COUNTIF($C$7:C183,'الأستاذ'!$B$4),"")</f>
        <v/>
      </c>
    </row>
    <row r="184">
      <c r="A184" s="19" t="n"/>
      <c r="B184" s="30" t="n"/>
      <c r="C184" s="19" t="n"/>
      <c r="D184" s="31">
        <f>IF(C184="","",IFERROR(VLOOKUP(C184,'دليل الحسابات'!$A$7:$B$46,2,0),"كود غير موجود"))</f>
        <v/>
      </c>
      <c r="E184" s="20" t="n"/>
      <c r="F184" s="22" t="n"/>
      <c r="G184" s="22" t="n"/>
      <c r="H184" s="27">
        <f>IF(A184="","",ROUND(SUMIF($A$7:$A$206,A184,$F$7:$F$206)-SUMIF($A$7:$A$206,A184,$G$7:$G$206),2))</f>
        <v/>
      </c>
      <c r="I184" s="32">
        <f>IF(AND(C184&lt;&gt;"",C184='الأستاذ'!$B$4),COUNTIF($C$7:C184,'الأستاذ'!$B$4),"")</f>
        <v/>
      </c>
    </row>
    <row r="185">
      <c r="A185" s="19" t="n"/>
      <c r="B185" s="30" t="n"/>
      <c r="C185" s="19" t="n"/>
      <c r="D185" s="31">
        <f>IF(C185="","",IFERROR(VLOOKUP(C185,'دليل الحسابات'!$A$7:$B$46,2,0),"كود غير موجود"))</f>
        <v/>
      </c>
      <c r="E185" s="20" t="n"/>
      <c r="F185" s="22" t="n"/>
      <c r="G185" s="22" t="n"/>
      <c r="H185" s="27">
        <f>IF(A185="","",ROUND(SUMIF($A$7:$A$206,A185,$F$7:$F$206)-SUMIF($A$7:$A$206,A185,$G$7:$G$206),2))</f>
        <v/>
      </c>
      <c r="I185" s="32">
        <f>IF(AND(C185&lt;&gt;"",C185='الأستاذ'!$B$4),COUNTIF($C$7:C185,'الأستاذ'!$B$4),"")</f>
        <v/>
      </c>
    </row>
    <row r="186">
      <c r="A186" s="19" t="n"/>
      <c r="B186" s="30" t="n"/>
      <c r="C186" s="19" t="n"/>
      <c r="D186" s="31">
        <f>IF(C186="","",IFERROR(VLOOKUP(C186,'دليل الحسابات'!$A$7:$B$46,2,0),"كود غير موجود"))</f>
        <v/>
      </c>
      <c r="E186" s="20" t="n"/>
      <c r="F186" s="22" t="n"/>
      <c r="G186" s="22" t="n"/>
      <c r="H186" s="27">
        <f>IF(A186="","",ROUND(SUMIF($A$7:$A$206,A186,$F$7:$F$206)-SUMIF($A$7:$A$206,A186,$G$7:$G$206),2))</f>
        <v/>
      </c>
      <c r="I186" s="32">
        <f>IF(AND(C186&lt;&gt;"",C186='الأستاذ'!$B$4),COUNTIF($C$7:C186,'الأستاذ'!$B$4),"")</f>
        <v/>
      </c>
    </row>
    <row r="187">
      <c r="A187" s="19" t="n"/>
      <c r="B187" s="30" t="n"/>
      <c r="C187" s="19" t="n"/>
      <c r="D187" s="31">
        <f>IF(C187="","",IFERROR(VLOOKUP(C187,'دليل الحسابات'!$A$7:$B$46,2,0),"كود غير موجود"))</f>
        <v/>
      </c>
      <c r="E187" s="20" t="n"/>
      <c r="F187" s="22" t="n"/>
      <c r="G187" s="22" t="n"/>
      <c r="H187" s="27">
        <f>IF(A187="","",ROUND(SUMIF($A$7:$A$206,A187,$F$7:$F$206)-SUMIF($A$7:$A$206,A187,$G$7:$G$206),2))</f>
        <v/>
      </c>
      <c r="I187" s="32">
        <f>IF(AND(C187&lt;&gt;"",C187='الأستاذ'!$B$4),COUNTIF($C$7:C187,'الأستاذ'!$B$4),"")</f>
        <v/>
      </c>
    </row>
    <row r="188">
      <c r="A188" s="19" t="n"/>
      <c r="B188" s="30" t="n"/>
      <c r="C188" s="19" t="n"/>
      <c r="D188" s="31">
        <f>IF(C188="","",IFERROR(VLOOKUP(C188,'دليل الحسابات'!$A$7:$B$46,2,0),"كود غير موجود"))</f>
        <v/>
      </c>
      <c r="E188" s="20" t="n"/>
      <c r="F188" s="22" t="n"/>
      <c r="G188" s="22" t="n"/>
      <c r="H188" s="27">
        <f>IF(A188="","",ROUND(SUMIF($A$7:$A$206,A188,$F$7:$F$206)-SUMIF($A$7:$A$206,A188,$G$7:$G$206),2))</f>
        <v/>
      </c>
      <c r="I188" s="32">
        <f>IF(AND(C188&lt;&gt;"",C188='الأستاذ'!$B$4),COUNTIF($C$7:C188,'الأستاذ'!$B$4),"")</f>
        <v/>
      </c>
    </row>
    <row r="189">
      <c r="A189" s="19" t="n"/>
      <c r="B189" s="30" t="n"/>
      <c r="C189" s="19" t="n"/>
      <c r="D189" s="31">
        <f>IF(C189="","",IFERROR(VLOOKUP(C189,'دليل الحسابات'!$A$7:$B$46,2,0),"كود غير موجود"))</f>
        <v/>
      </c>
      <c r="E189" s="20" t="n"/>
      <c r="F189" s="22" t="n"/>
      <c r="G189" s="22" t="n"/>
      <c r="H189" s="27">
        <f>IF(A189="","",ROUND(SUMIF($A$7:$A$206,A189,$F$7:$F$206)-SUMIF($A$7:$A$206,A189,$G$7:$G$206),2))</f>
        <v/>
      </c>
      <c r="I189" s="32">
        <f>IF(AND(C189&lt;&gt;"",C189='الأستاذ'!$B$4),COUNTIF($C$7:C189,'الأستاذ'!$B$4),"")</f>
        <v/>
      </c>
    </row>
    <row r="190">
      <c r="A190" s="19" t="n"/>
      <c r="B190" s="30" t="n"/>
      <c r="C190" s="19" t="n"/>
      <c r="D190" s="31">
        <f>IF(C190="","",IFERROR(VLOOKUP(C190,'دليل الحسابات'!$A$7:$B$46,2,0),"كود غير موجود"))</f>
        <v/>
      </c>
      <c r="E190" s="20" t="n"/>
      <c r="F190" s="22" t="n"/>
      <c r="G190" s="22" t="n"/>
      <c r="H190" s="27">
        <f>IF(A190="","",ROUND(SUMIF($A$7:$A$206,A190,$F$7:$F$206)-SUMIF($A$7:$A$206,A190,$G$7:$G$206),2))</f>
        <v/>
      </c>
      <c r="I190" s="32">
        <f>IF(AND(C190&lt;&gt;"",C190='الأستاذ'!$B$4),COUNTIF($C$7:C190,'الأستاذ'!$B$4),"")</f>
        <v/>
      </c>
    </row>
    <row r="191">
      <c r="A191" s="19" t="n"/>
      <c r="B191" s="30" t="n"/>
      <c r="C191" s="19" t="n"/>
      <c r="D191" s="31">
        <f>IF(C191="","",IFERROR(VLOOKUP(C191,'دليل الحسابات'!$A$7:$B$46,2,0),"كود غير موجود"))</f>
        <v/>
      </c>
      <c r="E191" s="20" t="n"/>
      <c r="F191" s="22" t="n"/>
      <c r="G191" s="22" t="n"/>
      <c r="H191" s="27">
        <f>IF(A191="","",ROUND(SUMIF($A$7:$A$206,A191,$F$7:$F$206)-SUMIF($A$7:$A$206,A191,$G$7:$G$206),2))</f>
        <v/>
      </c>
      <c r="I191" s="32">
        <f>IF(AND(C191&lt;&gt;"",C191='الأستاذ'!$B$4),COUNTIF($C$7:C191,'الأستاذ'!$B$4),"")</f>
        <v/>
      </c>
    </row>
    <row r="192">
      <c r="A192" s="19" t="n"/>
      <c r="B192" s="30" t="n"/>
      <c r="C192" s="19" t="n"/>
      <c r="D192" s="31">
        <f>IF(C192="","",IFERROR(VLOOKUP(C192,'دليل الحسابات'!$A$7:$B$46,2,0),"كود غير موجود"))</f>
        <v/>
      </c>
      <c r="E192" s="20" t="n"/>
      <c r="F192" s="22" t="n"/>
      <c r="G192" s="22" t="n"/>
      <c r="H192" s="27">
        <f>IF(A192="","",ROUND(SUMIF($A$7:$A$206,A192,$F$7:$F$206)-SUMIF($A$7:$A$206,A192,$G$7:$G$206),2))</f>
        <v/>
      </c>
      <c r="I192" s="32">
        <f>IF(AND(C192&lt;&gt;"",C192='الأستاذ'!$B$4),COUNTIF($C$7:C192,'الأستاذ'!$B$4),"")</f>
        <v/>
      </c>
    </row>
    <row r="193">
      <c r="A193" s="19" t="n"/>
      <c r="B193" s="30" t="n"/>
      <c r="C193" s="19" t="n"/>
      <c r="D193" s="31">
        <f>IF(C193="","",IFERROR(VLOOKUP(C193,'دليل الحسابات'!$A$7:$B$46,2,0),"كود غير موجود"))</f>
        <v/>
      </c>
      <c r="E193" s="20" t="n"/>
      <c r="F193" s="22" t="n"/>
      <c r="G193" s="22" t="n"/>
      <c r="H193" s="27">
        <f>IF(A193="","",ROUND(SUMIF($A$7:$A$206,A193,$F$7:$F$206)-SUMIF($A$7:$A$206,A193,$G$7:$G$206),2))</f>
        <v/>
      </c>
      <c r="I193" s="32">
        <f>IF(AND(C193&lt;&gt;"",C193='الأستاذ'!$B$4),COUNTIF($C$7:C193,'الأستاذ'!$B$4),"")</f>
        <v/>
      </c>
    </row>
    <row r="194">
      <c r="A194" s="19" t="n"/>
      <c r="B194" s="30" t="n"/>
      <c r="C194" s="19" t="n"/>
      <c r="D194" s="31">
        <f>IF(C194="","",IFERROR(VLOOKUP(C194,'دليل الحسابات'!$A$7:$B$46,2,0),"كود غير موجود"))</f>
        <v/>
      </c>
      <c r="E194" s="20" t="n"/>
      <c r="F194" s="22" t="n"/>
      <c r="G194" s="22" t="n"/>
      <c r="H194" s="27">
        <f>IF(A194="","",ROUND(SUMIF($A$7:$A$206,A194,$F$7:$F$206)-SUMIF($A$7:$A$206,A194,$G$7:$G$206),2))</f>
        <v/>
      </c>
      <c r="I194" s="32">
        <f>IF(AND(C194&lt;&gt;"",C194='الأستاذ'!$B$4),COUNTIF($C$7:C194,'الأستاذ'!$B$4),"")</f>
        <v/>
      </c>
    </row>
    <row r="195">
      <c r="A195" s="19" t="n"/>
      <c r="B195" s="30" t="n"/>
      <c r="C195" s="19" t="n"/>
      <c r="D195" s="31">
        <f>IF(C195="","",IFERROR(VLOOKUP(C195,'دليل الحسابات'!$A$7:$B$46,2,0),"كود غير موجود"))</f>
        <v/>
      </c>
      <c r="E195" s="20" t="n"/>
      <c r="F195" s="22" t="n"/>
      <c r="G195" s="22" t="n"/>
      <c r="H195" s="27">
        <f>IF(A195="","",ROUND(SUMIF($A$7:$A$206,A195,$F$7:$F$206)-SUMIF($A$7:$A$206,A195,$G$7:$G$206),2))</f>
        <v/>
      </c>
      <c r="I195" s="32">
        <f>IF(AND(C195&lt;&gt;"",C195='الأستاذ'!$B$4),COUNTIF($C$7:C195,'الأستاذ'!$B$4),"")</f>
        <v/>
      </c>
    </row>
    <row r="196">
      <c r="A196" s="19" t="n"/>
      <c r="B196" s="30" t="n"/>
      <c r="C196" s="19" t="n"/>
      <c r="D196" s="31">
        <f>IF(C196="","",IFERROR(VLOOKUP(C196,'دليل الحسابات'!$A$7:$B$46,2,0),"كود غير موجود"))</f>
        <v/>
      </c>
      <c r="E196" s="20" t="n"/>
      <c r="F196" s="22" t="n"/>
      <c r="G196" s="22" t="n"/>
      <c r="H196" s="27">
        <f>IF(A196="","",ROUND(SUMIF($A$7:$A$206,A196,$F$7:$F$206)-SUMIF($A$7:$A$206,A196,$G$7:$G$206),2))</f>
        <v/>
      </c>
      <c r="I196" s="32">
        <f>IF(AND(C196&lt;&gt;"",C196='الأستاذ'!$B$4),COUNTIF($C$7:C196,'الأستاذ'!$B$4),"")</f>
        <v/>
      </c>
    </row>
    <row r="197">
      <c r="A197" s="19" t="n"/>
      <c r="B197" s="30" t="n"/>
      <c r="C197" s="19" t="n"/>
      <c r="D197" s="31">
        <f>IF(C197="","",IFERROR(VLOOKUP(C197,'دليل الحسابات'!$A$7:$B$46,2,0),"كود غير موجود"))</f>
        <v/>
      </c>
      <c r="E197" s="20" t="n"/>
      <c r="F197" s="22" t="n"/>
      <c r="G197" s="22" t="n"/>
      <c r="H197" s="27">
        <f>IF(A197="","",ROUND(SUMIF($A$7:$A$206,A197,$F$7:$F$206)-SUMIF($A$7:$A$206,A197,$G$7:$G$206),2))</f>
        <v/>
      </c>
      <c r="I197" s="32">
        <f>IF(AND(C197&lt;&gt;"",C197='الأستاذ'!$B$4),COUNTIF($C$7:C197,'الأستاذ'!$B$4),"")</f>
        <v/>
      </c>
    </row>
    <row r="198">
      <c r="A198" s="19" t="n"/>
      <c r="B198" s="30" t="n"/>
      <c r="C198" s="19" t="n"/>
      <c r="D198" s="31">
        <f>IF(C198="","",IFERROR(VLOOKUP(C198,'دليل الحسابات'!$A$7:$B$46,2,0),"كود غير موجود"))</f>
        <v/>
      </c>
      <c r="E198" s="20" t="n"/>
      <c r="F198" s="22" t="n"/>
      <c r="G198" s="22" t="n"/>
      <c r="H198" s="27">
        <f>IF(A198="","",ROUND(SUMIF($A$7:$A$206,A198,$F$7:$F$206)-SUMIF($A$7:$A$206,A198,$G$7:$G$206),2))</f>
        <v/>
      </c>
      <c r="I198" s="32">
        <f>IF(AND(C198&lt;&gt;"",C198='الأستاذ'!$B$4),COUNTIF($C$7:C198,'الأستاذ'!$B$4),"")</f>
        <v/>
      </c>
    </row>
    <row r="199">
      <c r="A199" s="19" t="n"/>
      <c r="B199" s="30" t="n"/>
      <c r="C199" s="19" t="n"/>
      <c r="D199" s="31">
        <f>IF(C199="","",IFERROR(VLOOKUP(C199,'دليل الحسابات'!$A$7:$B$46,2,0),"كود غير موجود"))</f>
        <v/>
      </c>
      <c r="E199" s="20" t="n"/>
      <c r="F199" s="22" t="n"/>
      <c r="G199" s="22" t="n"/>
      <c r="H199" s="27">
        <f>IF(A199="","",ROUND(SUMIF($A$7:$A$206,A199,$F$7:$F$206)-SUMIF($A$7:$A$206,A199,$G$7:$G$206),2))</f>
        <v/>
      </c>
      <c r="I199" s="32">
        <f>IF(AND(C199&lt;&gt;"",C199='الأستاذ'!$B$4),COUNTIF($C$7:C199,'الأستاذ'!$B$4),"")</f>
        <v/>
      </c>
    </row>
    <row r="200">
      <c r="A200" s="19" t="n"/>
      <c r="B200" s="30" t="n"/>
      <c r="C200" s="19" t="n"/>
      <c r="D200" s="31">
        <f>IF(C200="","",IFERROR(VLOOKUP(C200,'دليل الحسابات'!$A$7:$B$46,2,0),"كود غير موجود"))</f>
        <v/>
      </c>
      <c r="E200" s="20" t="n"/>
      <c r="F200" s="22" t="n"/>
      <c r="G200" s="22" t="n"/>
      <c r="H200" s="27">
        <f>IF(A200="","",ROUND(SUMIF($A$7:$A$206,A200,$F$7:$F$206)-SUMIF($A$7:$A$206,A200,$G$7:$G$206),2))</f>
        <v/>
      </c>
      <c r="I200" s="32">
        <f>IF(AND(C200&lt;&gt;"",C200='الأستاذ'!$B$4),COUNTIF($C$7:C200,'الأستاذ'!$B$4),"")</f>
        <v/>
      </c>
    </row>
    <row r="201">
      <c r="A201" s="19" t="n"/>
      <c r="B201" s="30" t="n"/>
      <c r="C201" s="19" t="n"/>
      <c r="D201" s="31">
        <f>IF(C201="","",IFERROR(VLOOKUP(C201,'دليل الحسابات'!$A$7:$B$46,2,0),"كود غير موجود"))</f>
        <v/>
      </c>
      <c r="E201" s="20" t="n"/>
      <c r="F201" s="22" t="n"/>
      <c r="G201" s="22" t="n"/>
      <c r="H201" s="27">
        <f>IF(A201="","",ROUND(SUMIF($A$7:$A$206,A201,$F$7:$F$206)-SUMIF($A$7:$A$206,A201,$G$7:$G$206),2))</f>
        <v/>
      </c>
      <c r="I201" s="32">
        <f>IF(AND(C201&lt;&gt;"",C201='الأستاذ'!$B$4),COUNTIF($C$7:C201,'الأستاذ'!$B$4),"")</f>
        <v/>
      </c>
    </row>
    <row r="202">
      <c r="A202" s="19" t="n"/>
      <c r="B202" s="30" t="n"/>
      <c r="C202" s="19" t="n"/>
      <c r="D202" s="31">
        <f>IF(C202="","",IFERROR(VLOOKUP(C202,'دليل الحسابات'!$A$7:$B$46,2,0),"كود غير موجود"))</f>
        <v/>
      </c>
      <c r="E202" s="20" t="n"/>
      <c r="F202" s="22" t="n"/>
      <c r="G202" s="22" t="n"/>
      <c r="H202" s="27">
        <f>IF(A202="","",ROUND(SUMIF($A$7:$A$206,A202,$F$7:$F$206)-SUMIF($A$7:$A$206,A202,$G$7:$G$206),2))</f>
        <v/>
      </c>
      <c r="I202" s="32">
        <f>IF(AND(C202&lt;&gt;"",C202='الأستاذ'!$B$4),COUNTIF($C$7:C202,'الأستاذ'!$B$4),"")</f>
        <v/>
      </c>
    </row>
    <row r="203">
      <c r="A203" s="19" t="n"/>
      <c r="B203" s="30" t="n"/>
      <c r="C203" s="19" t="n"/>
      <c r="D203" s="31">
        <f>IF(C203="","",IFERROR(VLOOKUP(C203,'دليل الحسابات'!$A$7:$B$46,2,0),"كود غير موجود"))</f>
        <v/>
      </c>
      <c r="E203" s="20" t="n"/>
      <c r="F203" s="22" t="n"/>
      <c r="G203" s="22" t="n"/>
      <c r="H203" s="27">
        <f>IF(A203="","",ROUND(SUMIF($A$7:$A$206,A203,$F$7:$F$206)-SUMIF($A$7:$A$206,A203,$G$7:$G$206),2))</f>
        <v/>
      </c>
      <c r="I203" s="32">
        <f>IF(AND(C203&lt;&gt;"",C203='الأستاذ'!$B$4),COUNTIF($C$7:C203,'الأستاذ'!$B$4),"")</f>
        <v/>
      </c>
    </row>
    <row r="204">
      <c r="A204" s="19" t="n"/>
      <c r="B204" s="30" t="n"/>
      <c r="C204" s="19" t="n"/>
      <c r="D204" s="31">
        <f>IF(C204="","",IFERROR(VLOOKUP(C204,'دليل الحسابات'!$A$7:$B$46,2,0),"كود غير موجود"))</f>
        <v/>
      </c>
      <c r="E204" s="20" t="n"/>
      <c r="F204" s="22" t="n"/>
      <c r="G204" s="22" t="n"/>
      <c r="H204" s="27">
        <f>IF(A204="","",ROUND(SUMIF($A$7:$A$206,A204,$F$7:$F$206)-SUMIF($A$7:$A$206,A204,$G$7:$G$206),2))</f>
        <v/>
      </c>
      <c r="I204" s="32">
        <f>IF(AND(C204&lt;&gt;"",C204='الأستاذ'!$B$4),COUNTIF($C$7:C204,'الأستاذ'!$B$4),"")</f>
        <v/>
      </c>
    </row>
    <row r="205">
      <c r="A205" s="19" t="n"/>
      <c r="B205" s="30" t="n"/>
      <c r="C205" s="19" t="n"/>
      <c r="D205" s="31">
        <f>IF(C205="","",IFERROR(VLOOKUP(C205,'دليل الحسابات'!$A$7:$B$46,2,0),"كود غير موجود"))</f>
        <v/>
      </c>
      <c r="E205" s="20" t="n"/>
      <c r="F205" s="22" t="n"/>
      <c r="G205" s="22" t="n"/>
      <c r="H205" s="27">
        <f>IF(A205="","",ROUND(SUMIF($A$7:$A$206,A205,$F$7:$F$206)-SUMIF($A$7:$A$206,A205,$G$7:$G$206),2))</f>
        <v/>
      </c>
      <c r="I205" s="32">
        <f>IF(AND(C205&lt;&gt;"",C205='الأستاذ'!$B$4),COUNTIF($C$7:C205,'الأستاذ'!$B$4),"")</f>
        <v/>
      </c>
    </row>
    <row r="206">
      <c r="A206" s="19" t="n"/>
      <c r="B206" s="30" t="n"/>
      <c r="C206" s="19" t="n"/>
      <c r="D206" s="31">
        <f>IF(C206="","",IFERROR(VLOOKUP(C206,'دليل الحسابات'!$A$7:$B$46,2,0),"كود غير موجود"))</f>
        <v/>
      </c>
      <c r="E206" s="20" t="n"/>
      <c r="F206" s="22" t="n"/>
      <c r="G206" s="22" t="n"/>
      <c r="H206" s="27">
        <f>IF(A206="","",ROUND(SUMIF($A$7:$A$206,A206,$F$7:$F$206)-SUMIF($A$7:$A$206,A206,$G$7:$G$206),2))</f>
        <v/>
      </c>
      <c r="I206" s="32">
        <f>IF(AND(C206&lt;&gt;"",C206='الأستاذ'!$B$4),COUNTIF($C$7:C206,'الأستاذ'!$B$4),"")</f>
        <v/>
      </c>
    </row>
  </sheetData>
  <sheetProtection selectLockedCells="0" selectUnlockedCells="0" sheet="1" objects="0" insertRows="1" insertHyperlinks="1" autoFilter="0" scenarios="0" formatColumns="0" deleteColumns="1" insertColumns="1" pivotTables="1" deleteRows="1" formatCells="0" formatRows="0" sort="0"/>
  <mergeCells count="3">
    <mergeCell ref="A4:B4"/>
    <mergeCell ref="A2:H2"/>
    <mergeCell ref="A1:H1"/>
  </mergeCells>
  <conditionalFormatting sqref="G4">
    <cfRule type="expression" priority="1" dxfId="0">
      <formula>G4&lt;&gt;0</formula>
    </cfRule>
  </conditionalFormatting>
  <conditionalFormatting sqref="H7:H206">
    <cfRule type="expression" priority="2" dxfId="0">
      <formula>AND(H7&lt;&gt;"",H7&lt;&gt;0)</formula>
    </cfRule>
  </conditionalFormatting>
  <conditionalFormatting sqref="D7:D206">
    <cfRule type="cellIs" priority="3" operator="equal" dxfId="0">
      <formula>"كود غير موجود"</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8"/>
  <sheetViews>
    <sheetView showGridLines="0" rightToLeft="1" workbookViewId="0">
      <selection activeCell="A1" sqref="A1"/>
    </sheetView>
  </sheetViews>
  <sheetFormatPr baseColWidth="8" defaultRowHeight="15"/>
  <cols>
    <col width="13" customWidth="1" min="1" max="1"/>
    <col width="10" customWidth="1" min="2" max="2"/>
    <col width="38" customWidth="1" min="3" max="3"/>
    <col width="15" customWidth="1" min="4" max="4"/>
    <col width="15" customWidth="1" min="5" max="5"/>
    <col width="16" customWidth="1" min="6" max="6"/>
    <col hidden="1" width="6" customWidth="1" min="7" max="7"/>
  </cols>
  <sheetData>
    <row r="1" ht="30" customHeight="1">
      <c r="A1" s="15" t="inlineStr">
        <is>
          <t>دفتر الأستاذ: حركة حساب</t>
        </is>
      </c>
      <c r="B1" s="16" t="n"/>
      <c r="C1" s="16" t="n"/>
      <c r="D1" s="16" t="n"/>
      <c r="E1" s="16" t="n"/>
      <c r="F1" s="16" t="n"/>
    </row>
    <row r="2" ht="30" customHeight="1">
      <c r="A2" s="17" t="inlineStr">
        <is>
          <t>اكتب كود الحساب في الخلية الصفراء. الرصيد الموجب مدين والسالب دائن.</t>
        </is>
      </c>
    </row>
    <row r="4">
      <c r="A4" s="29" t="inlineStr">
        <is>
          <t>كود الحساب</t>
        </is>
      </c>
      <c r="B4" s="19" t="n">
        <v>1102</v>
      </c>
      <c r="D4" s="26" t="inlineStr">
        <is>
          <t>إجمالي المدين</t>
        </is>
      </c>
      <c r="E4" s="27">
        <f>SUM(D9:D108)</f>
        <v/>
      </c>
    </row>
    <row r="5">
      <c r="A5" s="26" t="inlineStr">
        <is>
          <t>اسم الحساب</t>
        </is>
      </c>
      <c r="B5" s="31">
        <f>IFERROR(VLOOKUP(B4,'دليل الحسابات'!$A$7:$B$46,2,0),"كود غير موجود")</f>
        <v/>
      </c>
      <c r="D5" s="26" t="inlineStr">
        <is>
          <t>إجمالي الدائن</t>
        </is>
      </c>
      <c r="E5" s="27">
        <f>SUM(E9:E108)</f>
        <v/>
      </c>
    </row>
    <row r="6">
      <c r="A6" s="26" t="inlineStr">
        <is>
          <t>الرصيد الافتتاحي</t>
        </is>
      </c>
      <c r="B6" s="27">
        <f>IFERROR(N(VLOOKUP(B4,'دليل الحسابات'!$A$7:$E$46,4,0))-N(VLOOKUP(B4,'دليل الحسابات'!$A$7:$E$46,5,0)),0)</f>
        <v/>
      </c>
      <c r="D6" s="29" t="inlineStr">
        <is>
          <t>الرصيد الختامي</t>
        </is>
      </c>
      <c r="E6" s="33">
        <f>B6+E4-E5</f>
        <v/>
      </c>
    </row>
    <row r="8" ht="30" customHeight="1">
      <c r="A8" s="18" t="inlineStr">
        <is>
          <t>التاريخ</t>
        </is>
      </c>
      <c r="B8" s="18" t="inlineStr">
        <is>
          <t>رقم القيد</t>
        </is>
      </c>
      <c r="C8" s="18" t="inlineStr">
        <is>
          <t>البيان</t>
        </is>
      </c>
      <c r="D8" s="18" t="inlineStr">
        <is>
          <t>مدين</t>
        </is>
      </c>
      <c r="E8" s="18" t="inlineStr">
        <is>
          <t>دائن</t>
        </is>
      </c>
      <c r="F8" s="18" t="inlineStr">
        <is>
          <t>الرصيد</t>
        </is>
      </c>
      <c r="G8" s="18" t="inlineStr"/>
    </row>
    <row r="9">
      <c r="A9" s="34">
        <f>IF($G9="","",INDEX('اليومية'!$B$7:$B$206,$G9))</f>
        <v/>
      </c>
      <c r="B9" s="32">
        <f>IF($G9="","",INDEX('اليومية'!$A$7:$A$206,$G9))</f>
        <v/>
      </c>
      <c r="C9" s="35">
        <f>IF($G9="","",INDEX('اليومية'!$E$7:$E$206,$G9))</f>
        <v/>
      </c>
      <c r="D9" s="27">
        <f>IF($G9="","",N(INDEX('اليومية'!$F$7:$F$206,$G9)))</f>
        <v/>
      </c>
      <c r="E9" s="27">
        <f>IF($G9="","",N(INDEX('اليومية'!$G$7:$G$206,$G9)))</f>
        <v/>
      </c>
      <c r="F9" s="27">
        <f>IF($G9="","",$B$6+SUM(D$9:D9)-SUM(E$9:E9))</f>
        <v/>
      </c>
      <c r="G9" s="32">
        <f>IFERROR(MATCH(ROW()-8,'اليومية'!$I$7:$I$206,0),"")</f>
        <v/>
      </c>
    </row>
    <row r="10">
      <c r="A10" s="34">
        <f>IF($G10="","",INDEX('اليومية'!$B$7:$B$206,$G10))</f>
        <v/>
      </c>
      <c r="B10" s="32">
        <f>IF($G10="","",INDEX('اليومية'!$A$7:$A$206,$G10))</f>
        <v/>
      </c>
      <c r="C10" s="35">
        <f>IF($G10="","",INDEX('اليومية'!$E$7:$E$206,$G10))</f>
        <v/>
      </c>
      <c r="D10" s="27">
        <f>IF($G10="","",N(INDEX('اليومية'!$F$7:$F$206,$G10)))</f>
        <v/>
      </c>
      <c r="E10" s="27">
        <f>IF($G10="","",N(INDEX('اليومية'!$G$7:$G$206,$G10)))</f>
        <v/>
      </c>
      <c r="F10" s="27">
        <f>IF($G10="","",$B$6+SUM(D$9:D10)-SUM(E$9:E10))</f>
        <v/>
      </c>
      <c r="G10" s="32">
        <f>IFERROR(MATCH(ROW()-8,'اليومية'!$I$7:$I$206,0),"")</f>
        <v/>
      </c>
    </row>
    <row r="11">
      <c r="A11" s="34">
        <f>IF($G11="","",INDEX('اليومية'!$B$7:$B$206,$G11))</f>
        <v/>
      </c>
      <c r="B11" s="32">
        <f>IF($G11="","",INDEX('اليومية'!$A$7:$A$206,$G11))</f>
        <v/>
      </c>
      <c r="C11" s="35">
        <f>IF($G11="","",INDEX('اليومية'!$E$7:$E$206,$G11))</f>
        <v/>
      </c>
      <c r="D11" s="27">
        <f>IF($G11="","",N(INDEX('اليومية'!$F$7:$F$206,$G11)))</f>
        <v/>
      </c>
      <c r="E11" s="27">
        <f>IF($G11="","",N(INDEX('اليومية'!$G$7:$G$206,$G11)))</f>
        <v/>
      </c>
      <c r="F11" s="27">
        <f>IF($G11="","",$B$6+SUM(D$9:D11)-SUM(E$9:E11))</f>
        <v/>
      </c>
      <c r="G11" s="32">
        <f>IFERROR(MATCH(ROW()-8,'اليومية'!$I$7:$I$206,0),"")</f>
        <v/>
      </c>
    </row>
    <row r="12">
      <c r="A12" s="34">
        <f>IF($G12="","",INDEX('اليومية'!$B$7:$B$206,$G12))</f>
        <v/>
      </c>
      <c r="B12" s="32">
        <f>IF($G12="","",INDEX('اليومية'!$A$7:$A$206,$G12))</f>
        <v/>
      </c>
      <c r="C12" s="35">
        <f>IF($G12="","",INDEX('اليومية'!$E$7:$E$206,$G12))</f>
        <v/>
      </c>
      <c r="D12" s="27">
        <f>IF($G12="","",N(INDEX('اليومية'!$F$7:$F$206,$G12)))</f>
        <v/>
      </c>
      <c r="E12" s="27">
        <f>IF($G12="","",N(INDEX('اليومية'!$G$7:$G$206,$G12)))</f>
        <v/>
      </c>
      <c r="F12" s="27">
        <f>IF($G12="","",$B$6+SUM(D$9:D12)-SUM(E$9:E12))</f>
        <v/>
      </c>
      <c r="G12" s="32">
        <f>IFERROR(MATCH(ROW()-8,'اليومية'!$I$7:$I$206,0),"")</f>
        <v/>
      </c>
    </row>
    <row r="13">
      <c r="A13" s="34">
        <f>IF($G13="","",INDEX('اليومية'!$B$7:$B$206,$G13))</f>
        <v/>
      </c>
      <c r="B13" s="32">
        <f>IF($G13="","",INDEX('اليومية'!$A$7:$A$206,$G13))</f>
        <v/>
      </c>
      <c r="C13" s="35">
        <f>IF($G13="","",INDEX('اليومية'!$E$7:$E$206,$G13))</f>
        <v/>
      </c>
      <c r="D13" s="27">
        <f>IF($G13="","",N(INDEX('اليومية'!$F$7:$F$206,$G13)))</f>
        <v/>
      </c>
      <c r="E13" s="27">
        <f>IF($G13="","",N(INDEX('اليومية'!$G$7:$G$206,$G13)))</f>
        <v/>
      </c>
      <c r="F13" s="27">
        <f>IF($G13="","",$B$6+SUM(D$9:D13)-SUM(E$9:E13))</f>
        <v/>
      </c>
      <c r="G13" s="32">
        <f>IFERROR(MATCH(ROW()-8,'اليومية'!$I$7:$I$206,0),"")</f>
        <v/>
      </c>
    </row>
    <row r="14">
      <c r="A14" s="34">
        <f>IF($G14="","",INDEX('اليومية'!$B$7:$B$206,$G14))</f>
        <v/>
      </c>
      <c r="B14" s="32">
        <f>IF($G14="","",INDEX('اليومية'!$A$7:$A$206,$G14))</f>
        <v/>
      </c>
      <c r="C14" s="35">
        <f>IF($G14="","",INDEX('اليومية'!$E$7:$E$206,$G14))</f>
        <v/>
      </c>
      <c r="D14" s="27">
        <f>IF($G14="","",N(INDEX('اليومية'!$F$7:$F$206,$G14)))</f>
        <v/>
      </c>
      <c r="E14" s="27">
        <f>IF($G14="","",N(INDEX('اليومية'!$G$7:$G$206,$G14)))</f>
        <v/>
      </c>
      <c r="F14" s="27">
        <f>IF($G14="","",$B$6+SUM(D$9:D14)-SUM(E$9:E14))</f>
        <v/>
      </c>
      <c r="G14" s="32">
        <f>IFERROR(MATCH(ROW()-8,'اليومية'!$I$7:$I$206,0),"")</f>
        <v/>
      </c>
    </row>
    <row r="15">
      <c r="A15" s="34">
        <f>IF($G15="","",INDEX('اليومية'!$B$7:$B$206,$G15))</f>
        <v/>
      </c>
      <c r="B15" s="32">
        <f>IF($G15="","",INDEX('اليومية'!$A$7:$A$206,$G15))</f>
        <v/>
      </c>
      <c r="C15" s="35">
        <f>IF($G15="","",INDEX('اليومية'!$E$7:$E$206,$G15))</f>
        <v/>
      </c>
      <c r="D15" s="27">
        <f>IF($G15="","",N(INDEX('اليومية'!$F$7:$F$206,$G15)))</f>
        <v/>
      </c>
      <c r="E15" s="27">
        <f>IF($G15="","",N(INDEX('اليومية'!$G$7:$G$206,$G15)))</f>
        <v/>
      </c>
      <c r="F15" s="27">
        <f>IF($G15="","",$B$6+SUM(D$9:D15)-SUM(E$9:E15))</f>
        <v/>
      </c>
      <c r="G15" s="32">
        <f>IFERROR(MATCH(ROW()-8,'اليومية'!$I$7:$I$206,0),"")</f>
        <v/>
      </c>
    </row>
    <row r="16">
      <c r="A16" s="34">
        <f>IF($G16="","",INDEX('اليومية'!$B$7:$B$206,$G16))</f>
        <v/>
      </c>
      <c r="B16" s="32">
        <f>IF($G16="","",INDEX('اليومية'!$A$7:$A$206,$G16))</f>
        <v/>
      </c>
      <c r="C16" s="35">
        <f>IF($G16="","",INDEX('اليومية'!$E$7:$E$206,$G16))</f>
        <v/>
      </c>
      <c r="D16" s="27">
        <f>IF($G16="","",N(INDEX('اليومية'!$F$7:$F$206,$G16)))</f>
        <v/>
      </c>
      <c r="E16" s="27">
        <f>IF($G16="","",N(INDEX('اليومية'!$G$7:$G$206,$G16)))</f>
        <v/>
      </c>
      <c r="F16" s="27">
        <f>IF($G16="","",$B$6+SUM(D$9:D16)-SUM(E$9:E16))</f>
        <v/>
      </c>
      <c r="G16" s="32">
        <f>IFERROR(MATCH(ROW()-8,'اليومية'!$I$7:$I$206,0),"")</f>
        <v/>
      </c>
    </row>
    <row r="17">
      <c r="A17" s="34">
        <f>IF($G17="","",INDEX('اليومية'!$B$7:$B$206,$G17))</f>
        <v/>
      </c>
      <c r="B17" s="32">
        <f>IF($G17="","",INDEX('اليومية'!$A$7:$A$206,$G17))</f>
        <v/>
      </c>
      <c r="C17" s="35">
        <f>IF($G17="","",INDEX('اليومية'!$E$7:$E$206,$G17))</f>
        <v/>
      </c>
      <c r="D17" s="27">
        <f>IF($G17="","",N(INDEX('اليومية'!$F$7:$F$206,$G17)))</f>
        <v/>
      </c>
      <c r="E17" s="27">
        <f>IF($G17="","",N(INDEX('اليومية'!$G$7:$G$206,$G17)))</f>
        <v/>
      </c>
      <c r="F17" s="27">
        <f>IF($G17="","",$B$6+SUM(D$9:D17)-SUM(E$9:E17))</f>
        <v/>
      </c>
      <c r="G17" s="32">
        <f>IFERROR(MATCH(ROW()-8,'اليومية'!$I$7:$I$206,0),"")</f>
        <v/>
      </c>
    </row>
    <row r="18">
      <c r="A18" s="34">
        <f>IF($G18="","",INDEX('اليومية'!$B$7:$B$206,$G18))</f>
        <v/>
      </c>
      <c r="B18" s="32">
        <f>IF($G18="","",INDEX('اليومية'!$A$7:$A$206,$G18))</f>
        <v/>
      </c>
      <c r="C18" s="35">
        <f>IF($G18="","",INDEX('اليومية'!$E$7:$E$206,$G18))</f>
        <v/>
      </c>
      <c r="D18" s="27">
        <f>IF($G18="","",N(INDEX('اليومية'!$F$7:$F$206,$G18)))</f>
        <v/>
      </c>
      <c r="E18" s="27">
        <f>IF($G18="","",N(INDEX('اليومية'!$G$7:$G$206,$G18)))</f>
        <v/>
      </c>
      <c r="F18" s="27">
        <f>IF($G18="","",$B$6+SUM(D$9:D18)-SUM(E$9:E18))</f>
        <v/>
      </c>
      <c r="G18" s="32">
        <f>IFERROR(MATCH(ROW()-8,'اليومية'!$I$7:$I$206,0),"")</f>
        <v/>
      </c>
    </row>
    <row r="19">
      <c r="A19" s="34">
        <f>IF($G19="","",INDEX('اليومية'!$B$7:$B$206,$G19))</f>
        <v/>
      </c>
      <c r="B19" s="32">
        <f>IF($G19="","",INDEX('اليومية'!$A$7:$A$206,$G19))</f>
        <v/>
      </c>
      <c r="C19" s="35">
        <f>IF($G19="","",INDEX('اليومية'!$E$7:$E$206,$G19))</f>
        <v/>
      </c>
      <c r="D19" s="27">
        <f>IF($G19="","",N(INDEX('اليومية'!$F$7:$F$206,$G19)))</f>
        <v/>
      </c>
      <c r="E19" s="27">
        <f>IF($G19="","",N(INDEX('اليومية'!$G$7:$G$206,$G19)))</f>
        <v/>
      </c>
      <c r="F19" s="27">
        <f>IF($G19="","",$B$6+SUM(D$9:D19)-SUM(E$9:E19))</f>
        <v/>
      </c>
      <c r="G19" s="32">
        <f>IFERROR(MATCH(ROW()-8,'اليومية'!$I$7:$I$206,0),"")</f>
        <v/>
      </c>
    </row>
    <row r="20">
      <c r="A20" s="34">
        <f>IF($G20="","",INDEX('اليومية'!$B$7:$B$206,$G20))</f>
        <v/>
      </c>
      <c r="B20" s="32">
        <f>IF($G20="","",INDEX('اليومية'!$A$7:$A$206,$G20))</f>
        <v/>
      </c>
      <c r="C20" s="35">
        <f>IF($G20="","",INDEX('اليومية'!$E$7:$E$206,$G20))</f>
        <v/>
      </c>
      <c r="D20" s="27">
        <f>IF($G20="","",N(INDEX('اليومية'!$F$7:$F$206,$G20)))</f>
        <v/>
      </c>
      <c r="E20" s="27">
        <f>IF($G20="","",N(INDEX('اليومية'!$G$7:$G$206,$G20)))</f>
        <v/>
      </c>
      <c r="F20" s="27">
        <f>IF($G20="","",$B$6+SUM(D$9:D20)-SUM(E$9:E20))</f>
        <v/>
      </c>
      <c r="G20" s="32">
        <f>IFERROR(MATCH(ROW()-8,'اليومية'!$I$7:$I$206,0),"")</f>
        <v/>
      </c>
    </row>
    <row r="21">
      <c r="A21" s="34">
        <f>IF($G21="","",INDEX('اليومية'!$B$7:$B$206,$G21))</f>
        <v/>
      </c>
      <c r="B21" s="32">
        <f>IF($G21="","",INDEX('اليومية'!$A$7:$A$206,$G21))</f>
        <v/>
      </c>
      <c r="C21" s="35">
        <f>IF($G21="","",INDEX('اليومية'!$E$7:$E$206,$G21))</f>
        <v/>
      </c>
      <c r="D21" s="27">
        <f>IF($G21="","",N(INDEX('اليومية'!$F$7:$F$206,$G21)))</f>
        <v/>
      </c>
      <c r="E21" s="27">
        <f>IF($G21="","",N(INDEX('اليومية'!$G$7:$G$206,$G21)))</f>
        <v/>
      </c>
      <c r="F21" s="27">
        <f>IF($G21="","",$B$6+SUM(D$9:D21)-SUM(E$9:E21))</f>
        <v/>
      </c>
      <c r="G21" s="32">
        <f>IFERROR(MATCH(ROW()-8,'اليومية'!$I$7:$I$206,0),"")</f>
        <v/>
      </c>
    </row>
    <row r="22">
      <c r="A22" s="34">
        <f>IF($G22="","",INDEX('اليومية'!$B$7:$B$206,$G22))</f>
        <v/>
      </c>
      <c r="B22" s="32">
        <f>IF($G22="","",INDEX('اليومية'!$A$7:$A$206,$G22))</f>
        <v/>
      </c>
      <c r="C22" s="35">
        <f>IF($G22="","",INDEX('اليومية'!$E$7:$E$206,$G22))</f>
        <v/>
      </c>
      <c r="D22" s="27">
        <f>IF($G22="","",N(INDEX('اليومية'!$F$7:$F$206,$G22)))</f>
        <v/>
      </c>
      <c r="E22" s="27">
        <f>IF($G22="","",N(INDEX('اليومية'!$G$7:$G$206,$G22)))</f>
        <v/>
      </c>
      <c r="F22" s="27">
        <f>IF($G22="","",$B$6+SUM(D$9:D22)-SUM(E$9:E22))</f>
        <v/>
      </c>
      <c r="G22" s="32">
        <f>IFERROR(MATCH(ROW()-8,'اليومية'!$I$7:$I$206,0),"")</f>
        <v/>
      </c>
    </row>
    <row r="23">
      <c r="A23" s="34">
        <f>IF($G23="","",INDEX('اليومية'!$B$7:$B$206,$G23))</f>
        <v/>
      </c>
      <c r="B23" s="32">
        <f>IF($G23="","",INDEX('اليومية'!$A$7:$A$206,$G23))</f>
        <v/>
      </c>
      <c r="C23" s="35">
        <f>IF($G23="","",INDEX('اليومية'!$E$7:$E$206,$G23))</f>
        <v/>
      </c>
      <c r="D23" s="27">
        <f>IF($G23="","",N(INDEX('اليومية'!$F$7:$F$206,$G23)))</f>
        <v/>
      </c>
      <c r="E23" s="27">
        <f>IF($G23="","",N(INDEX('اليومية'!$G$7:$G$206,$G23)))</f>
        <v/>
      </c>
      <c r="F23" s="27">
        <f>IF($G23="","",$B$6+SUM(D$9:D23)-SUM(E$9:E23))</f>
        <v/>
      </c>
      <c r="G23" s="32">
        <f>IFERROR(MATCH(ROW()-8,'اليومية'!$I$7:$I$206,0),"")</f>
        <v/>
      </c>
    </row>
    <row r="24">
      <c r="A24" s="34">
        <f>IF($G24="","",INDEX('اليومية'!$B$7:$B$206,$G24))</f>
        <v/>
      </c>
      <c r="B24" s="32">
        <f>IF($G24="","",INDEX('اليومية'!$A$7:$A$206,$G24))</f>
        <v/>
      </c>
      <c r="C24" s="35">
        <f>IF($G24="","",INDEX('اليومية'!$E$7:$E$206,$G24))</f>
        <v/>
      </c>
      <c r="D24" s="27">
        <f>IF($G24="","",N(INDEX('اليومية'!$F$7:$F$206,$G24)))</f>
        <v/>
      </c>
      <c r="E24" s="27">
        <f>IF($G24="","",N(INDEX('اليومية'!$G$7:$G$206,$G24)))</f>
        <v/>
      </c>
      <c r="F24" s="27">
        <f>IF($G24="","",$B$6+SUM(D$9:D24)-SUM(E$9:E24))</f>
        <v/>
      </c>
      <c r="G24" s="32">
        <f>IFERROR(MATCH(ROW()-8,'اليومية'!$I$7:$I$206,0),"")</f>
        <v/>
      </c>
    </row>
    <row r="25">
      <c r="A25" s="34">
        <f>IF($G25="","",INDEX('اليومية'!$B$7:$B$206,$G25))</f>
        <v/>
      </c>
      <c r="B25" s="32">
        <f>IF($G25="","",INDEX('اليومية'!$A$7:$A$206,$G25))</f>
        <v/>
      </c>
      <c r="C25" s="35">
        <f>IF($G25="","",INDEX('اليومية'!$E$7:$E$206,$G25))</f>
        <v/>
      </c>
      <c r="D25" s="27">
        <f>IF($G25="","",N(INDEX('اليومية'!$F$7:$F$206,$G25)))</f>
        <v/>
      </c>
      <c r="E25" s="27">
        <f>IF($G25="","",N(INDEX('اليومية'!$G$7:$G$206,$G25)))</f>
        <v/>
      </c>
      <c r="F25" s="27">
        <f>IF($G25="","",$B$6+SUM(D$9:D25)-SUM(E$9:E25))</f>
        <v/>
      </c>
      <c r="G25" s="32">
        <f>IFERROR(MATCH(ROW()-8,'اليومية'!$I$7:$I$206,0),"")</f>
        <v/>
      </c>
    </row>
    <row r="26">
      <c r="A26" s="34">
        <f>IF($G26="","",INDEX('اليومية'!$B$7:$B$206,$G26))</f>
        <v/>
      </c>
      <c r="B26" s="32">
        <f>IF($G26="","",INDEX('اليومية'!$A$7:$A$206,$G26))</f>
        <v/>
      </c>
      <c r="C26" s="35">
        <f>IF($G26="","",INDEX('اليومية'!$E$7:$E$206,$G26))</f>
        <v/>
      </c>
      <c r="D26" s="27">
        <f>IF($G26="","",N(INDEX('اليومية'!$F$7:$F$206,$G26)))</f>
        <v/>
      </c>
      <c r="E26" s="27">
        <f>IF($G26="","",N(INDEX('اليومية'!$G$7:$G$206,$G26)))</f>
        <v/>
      </c>
      <c r="F26" s="27">
        <f>IF($G26="","",$B$6+SUM(D$9:D26)-SUM(E$9:E26))</f>
        <v/>
      </c>
      <c r="G26" s="32">
        <f>IFERROR(MATCH(ROW()-8,'اليومية'!$I$7:$I$206,0),"")</f>
        <v/>
      </c>
    </row>
    <row r="27">
      <c r="A27" s="34">
        <f>IF($G27="","",INDEX('اليومية'!$B$7:$B$206,$G27))</f>
        <v/>
      </c>
      <c r="B27" s="32">
        <f>IF($G27="","",INDEX('اليومية'!$A$7:$A$206,$G27))</f>
        <v/>
      </c>
      <c r="C27" s="35">
        <f>IF($G27="","",INDEX('اليومية'!$E$7:$E$206,$G27))</f>
        <v/>
      </c>
      <c r="D27" s="27">
        <f>IF($G27="","",N(INDEX('اليومية'!$F$7:$F$206,$G27)))</f>
        <v/>
      </c>
      <c r="E27" s="27">
        <f>IF($G27="","",N(INDEX('اليومية'!$G$7:$G$206,$G27)))</f>
        <v/>
      </c>
      <c r="F27" s="27">
        <f>IF($G27="","",$B$6+SUM(D$9:D27)-SUM(E$9:E27))</f>
        <v/>
      </c>
      <c r="G27" s="32">
        <f>IFERROR(MATCH(ROW()-8,'اليومية'!$I$7:$I$206,0),"")</f>
        <v/>
      </c>
    </row>
    <row r="28">
      <c r="A28" s="34">
        <f>IF($G28="","",INDEX('اليومية'!$B$7:$B$206,$G28))</f>
        <v/>
      </c>
      <c r="B28" s="32">
        <f>IF($G28="","",INDEX('اليومية'!$A$7:$A$206,$G28))</f>
        <v/>
      </c>
      <c r="C28" s="35">
        <f>IF($G28="","",INDEX('اليومية'!$E$7:$E$206,$G28))</f>
        <v/>
      </c>
      <c r="D28" s="27">
        <f>IF($G28="","",N(INDEX('اليومية'!$F$7:$F$206,$G28)))</f>
        <v/>
      </c>
      <c r="E28" s="27">
        <f>IF($G28="","",N(INDEX('اليومية'!$G$7:$G$206,$G28)))</f>
        <v/>
      </c>
      <c r="F28" s="27">
        <f>IF($G28="","",$B$6+SUM(D$9:D28)-SUM(E$9:E28))</f>
        <v/>
      </c>
      <c r="G28" s="32">
        <f>IFERROR(MATCH(ROW()-8,'اليومية'!$I$7:$I$206,0),"")</f>
        <v/>
      </c>
    </row>
    <row r="29">
      <c r="A29" s="34">
        <f>IF($G29="","",INDEX('اليومية'!$B$7:$B$206,$G29))</f>
        <v/>
      </c>
      <c r="B29" s="32">
        <f>IF($G29="","",INDEX('اليومية'!$A$7:$A$206,$G29))</f>
        <v/>
      </c>
      <c r="C29" s="35">
        <f>IF($G29="","",INDEX('اليومية'!$E$7:$E$206,$G29))</f>
        <v/>
      </c>
      <c r="D29" s="27">
        <f>IF($G29="","",N(INDEX('اليومية'!$F$7:$F$206,$G29)))</f>
        <v/>
      </c>
      <c r="E29" s="27">
        <f>IF($G29="","",N(INDEX('اليومية'!$G$7:$G$206,$G29)))</f>
        <v/>
      </c>
      <c r="F29" s="27">
        <f>IF($G29="","",$B$6+SUM(D$9:D29)-SUM(E$9:E29))</f>
        <v/>
      </c>
      <c r="G29" s="32">
        <f>IFERROR(MATCH(ROW()-8,'اليومية'!$I$7:$I$206,0),"")</f>
        <v/>
      </c>
    </row>
    <row r="30">
      <c r="A30" s="34">
        <f>IF($G30="","",INDEX('اليومية'!$B$7:$B$206,$G30))</f>
        <v/>
      </c>
      <c r="B30" s="32">
        <f>IF($G30="","",INDEX('اليومية'!$A$7:$A$206,$G30))</f>
        <v/>
      </c>
      <c r="C30" s="35">
        <f>IF($G30="","",INDEX('اليومية'!$E$7:$E$206,$G30))</f>
        <v/>
      </c>
      <c r="D30" s="27">
        <f>IF($G30="","",N(INDEX('اليومية'!$F$7:$F$206,$G30)))</f>
        <v/>
      </c>
      <c r="E30" s="27">
        <f>IF($G30="","",N(INDEX('اليومية'!$G$7:$G$206,$G30)))</f>
        <v/>
      </c>
      <c r="F30" s="27">
        <f>IF($G30="","",$B$6+SUM(D$9:D30)-SUM(E$9:E30))</f>
        <v/>
      </c>
      <c r="G30" s="32">
        <f>IFERROR(MATCH(ROW()-8,'اليومية'!$I$7:$I$206,0),"")</f>
        <v/>
      </c>
    </row>
    <row r="31">
      <c r="A31" s="34">
        <f>IF($G31="","",INDEX('اليومية'!$B$7:$B$206,$G31))</f>
        <v/>
      </c>
      <c r="B31" s="32">
        <f>IF($G31="","",INDEX('اليومية'!$A$7:$A$206,$G31))</f>
        <v/>
      </c>
      <c r="C31" s="35">
        <f>IF($G31="","",INDEX('اليومية'!$E$7:$E$206,$G31))</f>
        <v/>
      </c>
      <c r="D31" s="27">
        <f>IF($G31="","",N(INDEX('اليومية'!$F$7:$F$206,$G31)))</f>
        <v/>
      </c>
      <c r="E31" s="27">
        <f>IF($G31="","",N(INDEX('اليومية'!$G$7:$G$206,$G31)))</f>
        <v/>
      </c>
      <c r="F31" s="27">
        <f>IF($G31="","",$B$6+SUM(D$9:D31)-SUM(E$9:E31))</f>
        <v/>
      </c>
      <c r="G31" s="32">
        <f>IFERROR(MATCH(ROW()-8,'اليومية'!$I$7:$I$206,0),"")</f>
        <v/>
      </c>
    </row>
    <row r="32">
      <c r="A32" s="34">
        <f>IF($G32="","",INDEX('اليومية'!$B$7:$B$206,$G32))</f>
        <v/>
      </c>
      <c r="B32" s="32">
        <f>IF($G32="","",INDEX('اليومية'!$A$7:$A$206,$G32))</f>
        <v/>
      </c>
      <c r="C32" s="35">
        <f>IF($G32="","",INDEX('اليومية'!$E$7:$E$206,$G32))</f>
        <v/>
      </c>
      <c r="D32" s="27">
        <f>IF($G32="","",N(INDEX('اليومية'!$F$7:$F$206,$G32)))</f>
        <v/>
      </c>
      <c r="E32" s="27">
        <f>IF($G32="","",N(INDEX('اليومية'!$G$7:$G$206,$G32)))</f>
        <v/>
      </c>
      <c r="F32" s="27">
        <f>IF($G32="","",$B$6+SUM(D$9:D32)-SUM(E$9:E32))</f>
        <v/>
      </c>
      <c r="G32" s="32">
        <f>IFERROR(MATCH(ROW()-8,'اليومية'!$I$7:$I$206,0),"")</f>
        <v/>
      </c>
    </row>
    <row r="33">
      <c r="A33" s="34">
        <f>IF($G33="","",INDEX('اليومية'!$B$7:$B$206,$G33))</f>
        <v/>
      </c>
      <c r="B33" s="32">
        <f>IF($G33="","",INDEX('اليومية'!$A$7:$A$206,$G33))</f>
        <v/>
      </c>
      <c r="C33" s="35">
        <f>IF($G33="","",INDEX('اليومية'!$E$7:$E$206,$G33))</f>
        <v/>
      </c>
      <c r="D33" s="27">
        <f>IF($G33="","",N(INDEX('اليومية'!$F$7:$F$206,$G33)))</f>
        <v/>
      </c>
      <c r="E33" s="27">
        <f>IF($G33="","",N(INDEX('اليومية'!$G$7:$G$206,$G33)))</f>
        <v/>
      </c>
      <c r="F33" s="27">
        <f>IF($G33="","",$B$6+SUM(D$9:D33)-SUM(E$9:E33))</f>
        <v/>
      </c>
      <c r="G33" s="32">
        <f>IFERROR(MATCH(ROW()-8,'اليومية'!$I$7:$I$206,0),"")</f>
        <v/>
      </c>
    </row>
    <row r="34">
      <c r="A34" s="34">
        <f>IF($G34="","",INDEX('اليومية'!$B$7:$B$206,$G34))</f>
        <v/>
      </c>
      <c r="B34" s="32">
        <f>IF($G34="","",INDEX('اليومية'!$A$7:$A$206,$G34))</f>
        <v/>
      </c>
      <c r="C34" s="35">
        <f>IF($G34="","",INDEX('اليومية'!$E$7:$E$206,$G34))</f>
        <v/>
      </c>
      <c r="D34" s="27">
        <f>IF($G34="","",N(INDEX('اليومية'!$F$7:$F$206,$G34)))</f>
        <v/>
      </c>
      <c r="E34" s="27">
        <f>IF($G34="","",N(INDEX('اليومية'!$G$7:$G$206,$G34)))</f>
        <v/>
      </c>
      <c r="F34" s="27">
        <f>IF($G34="","",$B$6+SUM(D$9:D34)-SUM(E$9:E34))</f>
        <v/>
      </c>
      <c r="G34" s="32">
        <f>IFERROR(MATCH(ROW()-8,'اليومية'!$I$7:$I$206,0),"")</f>
        <v/>
      </c>
    </row>
    <row r="35">
      <c r="A35" s="34">
        <f>IF($G35="","",INDEX('اليومية'!$B$7:$B$206,$G35))</f>
        <v/>
      </c>
      <c r="B35" s="32">
        <f>IF($G35="","",INDEX('اليومية'!$A$7:$A$206,$G35))</f>
        <v/>
      </c>
      <c r="C35" s="35">
        <f>IF($G35="","",INDEX('اليومية'!$E$7:$E$206,$G35))</f>
        <v/>
      </c>
      <c r="D35" s="27">
        <f>IF($G35="","",N(INDEX('اليومية'!$F$7:$F$206,$G35)))</f>
        <v/>
      </c>
      <c r="E35" s="27">
        <f>IF($G35="","",N(INDEX('اليومية'!$G$7:$G$206,$G35)))</f>
        <v/>
      </c>
      <c r="F35" s="27">
        <f>IF($G35="","",$B$6+SUM(D$9:D35)-SUM(E$9:E35))</f>
        <v/>
      </c>
      <c r="G35" s="32">
        <f>IFERROR(MATCH(ROW()-8,'اليومية'!$I$7:$I$206,0),"")</f>
        <v/>
      </c>
    </row>
    <row r="36">
      <c r="A36" s="34">
        <f>IF($G36="","",INDEX('اليومية'!$B$7:$B$206,$G36))</f>
        <v/>
      </c>
      <c r="B36" s="32">
        <f>IF($G36="","",INDEX('اليومية'!$A$7:$A$206,$G36))</f>
        <v/>
      </c>
      <c r="C36" s="35">
        <f>IF($G36="","",INDEX('اليومية'!$E$7:$E$206,$G36))</f>
        <v/>
      </c>
      <c r="D36" s="27">
        <f>IF($G36="","",N(INDEX('اليومية'!$F$7:$F$206,$G36)))</f>
        <v/>
      </c>
      <c r="E36" s="27">
        <f>IF($G36="","",N(INDEX('اليومية'!$G$7:$G$206,$G36)))</f>
        <v/>
      </c>
      <c r="F36" s="27">
        <f>IF($G36="","",$B$6+SUM(D$9:D36)-SUM(E$9:E36))</f>
        <v/>
      </c>
      <c r="G36" s="32">
        <f>IFERROR(MATCH(ROW()-8,'اليومية'!$I$7:$I$206,0),"")</f>
        <v/>
      </c>
    </row>
    <row r="37">
      <c r="A37" s="34">
        <f>IF($G37="","",INDEX('اليومية'!$B$7:$B$206,$G37))</f>
        <v/>
      </c>
      <c r="B37" s="32">
        <f>IF($G37="","",INDEX('اليومية'!$A$7:$A$206,$G37))</f>
        <v/>
      </c>
      <c r="C37" s="35">
        <f>IF($G37="","",INDEX('اليومية'!$E$7:$E$206,$G37))</f>
        <v/>
      </c>
      <c r="D37" s="27">
        <f>IF($G37="","",N(INDEX('اليومية'!$F$7:$F$206,$G37)))</f>
        <v/>
      </c>
      <c r="E37" s="27">
        <f>IF($G37="","",N(INDEX('اليومية'!$G$7:$G$206,$G37)))</f>
        <v/>
      </c>
      <c r="F37" s="27">
        <f>IF($G37="","",$B$6+SUM(D$9:D37)-SUM(E$9:E37))</f>
        <v/>
      </c>
      <c r="G37" s="32">
        <f>IFERROR(MATCH(ROW()-8,'اليومية'!$I$7:$I$206,0),"")</f>
        <v/>
      </c>
    </row>
    <row r="38">
      <c r="A38" s="34">
        <f>IF($G38="","",INDEX('اليومية'!$B$7:$B$206,$G38))</f>
        <v/>
      </c>
      <c r="B38" s="32">
        <f>IF($G38="","",INDEX('اليومية'!$A$7:$A$206,$G38))</f>
        <v/>
      </c>
      <c r="C38" s="35">
        <f>IF($G38="","",INDEX('اليومية'!$E$7:$E$206,$G38))</f>
        <v/>
      </c>
      <c r="D38" s="27">
        <f>IF($G38="","",N(INDEX('اليومية'!$F$7:$F$206,$G38)))</f>
        <v/>
      </c>
      <c r="E38" s="27">
        <f>IF($G38="","",N(INDEX('اليومية'!$G$7:$G$206,$G38)))</f>
        <v/>
      </c>
      <c r="F38" s="27">
        <f>IF($G38="","",$B$6+SUM(D$9:D38)-SUM(E$9:E38))</f>
        <v/>
      </c>
      <c r="G38" s="32">
        <f>IFERROR(MATCH(ROW()-8,'اليومية'!$I$7:$I$206,0),"")</f>
        <v/>
      </c>
    </row>
    <row r="39">
      <c r="A39" s="34">
        <f>IF($G39="","",INDEX('اليومية'!$B$7:$B$206,$G39))</f>
        <v/>
      </c>
      <c r="B39" s="32">
        <f>IF($G39="","",INDEX('اليومية'!$A$7:$A$206,$G39))</f>
        <v/>
      </c>
      <c r="C39" s="35">
        <f>IF($G39="","",INDEX('اليومية'!$E$7:$E$206,$G39))</f>
        <v/>
      </c>
      <c r="D39" s="27">
        <f>IF($G39="","",N(INDEX('اليومية'!$F$7:$F$206,$G39)))</f>
        <v/>
      </c>
      <c r="E39" s="27">
        <f>IF($G39="","",N(INDEX('اليومية'!$G$7:$G$206,$G39)))</f>
        <v/>
      </c>
      <c r="F39" s="27">
        <f>IF($G39="","",$B$6+SUM(D$9:D39)-SUM(E$9:E39))</f>
        <v/>
      </c>
      <c r="G39" s="32">
        <f>IFERROR(MATCH(ROW()-8,'اليومية'!$I$7:$I$206,0),"")</f>
        <v/>
      </c>
    </row>
    <row r="40">
      <c r="A40" s="34">
        <f>IF($G40="","",INDEX('اليومية'!$B$7:$B$206,$G40))</f>
        <v/>
      </c>
      <c r="B40" s="32">
        <f>IF($G40="","",INDEX('اليومية'!$A$7:$A$206,$G40))</f>
        <v/>
      </c>
      <c r="C40" s="35">
        <f>IF($G40="","",INDEX('اليومية'!$E$7:$E$206,$G40))</f>
        <v/>
      </c>
      <c r="D40" s="27">
        <f>IF($G40="","",N(INDEX('اليومية'!$F$7:$F$206,$G40)))</f>
        <v/>
      </c>
      <c r="E40" s="27">
        <f>IF($G40="","",N(INDEX('اليومية'!$G$7:$G$206,$G40)))</f>
        <v/>
      </c>
      <c r="F40" s="27">
        <f>IF($G40="","",$B$6+SUM(D$9:D40)-SUM(E$9:E40))</f>
        <v/>
      </c>
      <c r="G40" s="32">
        <f>IFERROR(MATCH(ROW()-8,'اليومية'!$I$7:$I$206,0),"")</f>
        <v/>
      </c>
    </row>
    <row r="41">
      <c r="A41" s="34">
        <f>IF($G41="","",INDEX('اليومية'!$B$7:$B$206,$G41))</f>
        <v/>
      </c>
      <c r="B41" s="32">
        <f>IF($G41="","",INDEX('اليومية'!$A$7:$A$206,$G41))</f>
        <v/>
      </c>
      <c r="C41" s="35">
        <f>IF($G41="","",INDEX('اليومية'!$E$7:$E$206,$G41))</f>
        <v/>
      </c>
      <c r="D41" s="27">
        <f>IF($G41="","",N(INDEX('اليومية'!$F$7:$F$206,$G41)))</f>
        <v/>
      </c>
      <c r="E41" s="27">
        <f>IF($G41="","",N(INDEX('اليومية'!$G$7:$G$206,$G41)))</f>
        <v/>
      </c>
      <c r="F41" s="27">
        <f>IF($G41="","",$B$6+SUM(D$9:D41)-SUM(E$9:E41))</f>
        <v/>
      </c>
      <c r="G41" s="32">
        <f>IFERROR(MATCH(ROW()-8,'اليومية'!$I$7:$I$206,0),"")</f>
        <v/>
      </c>
    </row>
    <row r="42">
      <c r="A42" s="34">
        <f>IF($G42="","",INDEX('اليومية'!$B$7:$B$206,$G42))</f>
        <v/>
      </c>
      <c r="B42" s="32">
        <f>IF($G42="","",INDEX('اليومية'!$A$7:$A$206,$G42))</f>
        <v/>
      </c>
      <c r="C42" s="35">
        <f>IF($G42="","",INDEX('اليومية'!$E$7:$E$206,$G42))</f>
        <v/>
      </c>
      <c r="D42" s="27">
        <f>IF($G42="","",N(INDEX('اليومية'!$F$7:$F$206,$G42)))</f>
        <v/>
      </c>
      <c r="E42" s="27">
        <f>IF($G42="","",N(INDEX('اليومية'!$G$7:$G$206,$G42)))</f>
        <v/>
      </c>
      <c r="F42" s="27">
        <f>IF($G42="","",$B$6+SUM(D$9:D42)-SUM(E$9:E42))</f>
        <v/>
      </c>
      <c r="G42" s="32">
        <f>IFERROR(MATCH(ROW()-8,'اليومية'!$I$7:$I$206,0),"")</f>
        <v/>
      </c>
    </row>
    <row r="43">
      <c r="A43" s="34">
        <f>IF($G43="","",INDEX('اليومية'!$B$7:$B$206,$G43))</f>
        <v/>
      </c>
      <c r="B43" s="32">
        <f>IF($G43="","",INDEX('اليومية'!$A$7:$A$206,$G43))</f>
        <v/>
      </c>
      <c r="C43" s="35">
        <f>IF($G43="","",INDEX('اليومية'!$E$7:$E$206,$G43))</f>
        <v/>
      </c>
      <c r="D43" s="27">
        <f>IF($G43="","",N(INDEX('اليومية'!$F$7:$F$206,$G43)))</f>
        <v/>
      </c>
      <c r="E43" s="27">
        <f>IF($G43="","",N(INDEX('اليومية'!$G$7:$G$206,$G43)))</f>
        <v/>
      </c>
      <c r="F43" s="27">
        <f>IF($G43="","",$B$6+SUM(D$9:D43)-SUM(E$9:E43))</f>
        <v/>
      </c>
      <c r="G43" s="32">
        <f>IFERROR(MATCH(ROW()-8,'اليومية'!$I$7:$I$206,0),"")</f>
        <v/>
      </c>
    </row>
    <row r="44">
      <c r="A44" s="34">
        <f>IF($G44="","",INDEX('اليومية'!$B$7:$B$206,$G44))</f>
        <v/>
      </c>
      <c r="B44" s="32">
        <f>IF($G44="","",INDEX('اليومية'!$A$7:$A$206,$G44))</f>
        <v/>
      </c>
      <c r="C44" s="35">
        <f>IF($G44="","",INDEX('اليومية'!$E$7:$E$206,$G44))</f>
        <v/>
      </c>
      <c r="D44" s="27">
        <f>IF($G44="","",N(INDEX('اليومية'!$F$7:$F$206,$G44)))</f>
        <v/>
      </c>
      <c r="E44" s="27">
        <f>IF($G44="","",N(INDEX('اليومية'!$G$7:$G$206,$G44)))</f>
        <v/>
      </c>
      <c r="F44" s="27">
        <f>IF($G44="","",$B$6+SUM(D$9:D44)-SUM(E$9:E44))</f>
        <v/>
      </c>
      <c r="G44" s="32">
        <f>IFERROR(MATCH(ROW()-8,'اليومية'!$I$7:$I$206,0),"")</f>
        <v/>
      </c>
    </row>
    <row r="45">
      <c r="A45" s="34">
        <f>IF($G45="","",INDEX('اليومية'!$B$7:$B$206,$G45))</f>
        <v/>
      </c>
      <c r="B45" s="32">
        <f>IF($G45="","",INDEX('اليومية'!$A$7:$A$206,$G45))</f>
        <v/>
      </c>
      <c r="C45" s="35">
        <f>IF($G45="","",INDEX('اليومية'!$E$7:$E$206,$G45))</f>
        <v/>
      </c>
      <c r="D45" s="27">
        <f>IF($G45="","",N(INDEX('اليومية'!$F$7:$F$206,$G45)))</f>
        <v/>
      </c>
      <c r="E45" s="27">
        <f>IF($G45="","",N(INDEX('اليومية'!$G$7:$G$206,$G45)))</f>
        <v/>
      </c>
      <c r="F45" s="27">
        <f>IF($G45="","",$B$6+SUM(D$9:D45)-SUM(E$9:E45))</f>
        <v/>
      </c>
      <c r="G45" s="32">
        <f>IFERROR(MATCH(ROW()-8,'اليومية'!$I$7:$I$206,0),"")</f>
        <v/>
      </c>
    </row>
    <row r="46">
      <c r="A46" s="34">
        <f>IF($G46="","",INDEX('اليومية'!$B$7:$B$206,$G46))</f>
        <v/>
      </c>
      <c r="B46" s="32">
        <f>IF($G46="","",INDEX('اليومية'!$A$7:$A$206,$G46))</f>
        <v/>
      </c>
      <c r="C46" s="35">
        <f>IF($G46="","",INDEX('اليومية'!$E$7:$E$206,$G46))</f>
        <v/>
      </c>
      <c r="D46" s="27">
        <f>IF($G46="","",N(INDEX('اليومية'!$F$7:$F$206,$G46)))</f>
        <v/>
      </c>
      <c r="E46" s="27">
        <f>IF($G46="","",N(INDEX('اليومية'!$G$7:$G$206,$G46)))</f>
        <v/>
      </c>
      <c r="F46" s="27">
        <f>IF($G46="","",$B$6+SUM(D$9:D46)-SUM(E$9:E46))</f>
        <v/>
      </c>
      <c r="G46" s="32">
        <f>IFERROR(MATCH(ROW()-8,'اليومية'!$I$7:$I$206,0),"")</f>
        <v/>
      </c>
    </row>
    <row r="47">
      <c r="A47" s="34">
        <f>IF($G47="","",INDEX('اليومية'!$B$7:$B$206,$G47))</f>
        <v/>
      </c>
      <c r="B47" s="32">
        <f>IF($G47="","",INDEX('اليومية'!$A$7:$A$206,$G47))</f>
        <v/>
      </c>
      <c r="C47" s="35">
        <f>IF($G47="","",INDEX('اليومية'!$E$7:$E$206,$G47))</f>
        <v/>
      </c>
      <c r="D47" s="27">
        <f>IF($G47="","",N(INDEX('اليومية'!$F$7:$F$206,$G47)))</f>
        <v/>
      </c>
      <c r="E47" s="27">
        <f>IF($G47="","",N(INDEX('اليومية'!$G$7:$G$206,$G47)))</f>
        <v/>
      </c>
      <c r="F47" s="27">
        <f>IF($G47="","",$B$6+SUM(D$9:D47)-SUM(E$9:E47))</f>
        <v/>
      </c>
      <c r="G47" s="32">
        <f>IFERROR(MATCH(ROW()-8,'اليومية'!$I$7:$I$206,0),"")</f>
        <v/>
      </c>
    </row>
    <row r="48">
      <c r="A48" s="34">
        <f>IF($G48="","",INDEX('اليومية'!$B$7:$B$206,$G48))</f>
        <v/>
      </c>
      <c r="B48" s="32">
        <f>IF($G48="","",INDEX('اليومية'!$A$7:$A$206,$G48))</f>
        <v/>
      </c>
      <c r="C48" s="35">
        <f>IF($G48="","",INDEX('اليومية'!$E$7:$E$206,$G48))</f>
        <v/>
      </c>
      <c r="D48" s="27">
        <f>IF($G48="","",N(INDEX('اليومية'!$F$7:$F$206,$G48)))</f>
        <v/>
      </c>
      <c r="E48" s="27">
        <f>IF($G48="","",N(INDEX('اليومية'!$G$7:$G$206,$G48)))</f>
        <v/>
      </c>
      <c r="F48" s="27">
        <f>IF($G48="","",$B$6+SUM(D$9:D48)-SUM(E$9:E48))</f>
        <v/>
      </c>
      <c r="G48" s="32">
        <f>IFERROR(MATCH(ROW()-8,'اليومية'!$I$7:$I$206,0),"")</f>
        <v/>
      </c>
    </row>
    <row r="49">
      <c r="A49" s="34">
        <f>IF($G49="","",INDEX('اليومية'!$B$7:$B$206,$G49))</f>
        <v/>
      </c>
      <c r="B49" s="32">
        <f>IF($G49="","",INDEX('اليومية'!$A$7:$A$206,$G49))</f>
        <v/>
      </c>
      <c r="C49" s="35">
        <f>IF($G49="","",INDEX('اليومية'!$E$7:$E$206,$G49))</f>
        <v/>
      </c>
      <c r="D49" s="27">
        <f>IF($G49="","",N(INDEX('اليومية'!$F$7:$F$206,$G49)))</f>
        <v/>
      </c>
      <c r="E49" s="27">
        <f>IF($G49="","",N(INDEX('اليومية'!$G$7:$G$206,$G49)))</f>
        <v/>
      </c>
      <c r="F49" s="27">
        <f>IF($G49="","",$B$6+SUM(D$9:D49)-SUM(E$9:E49))</f>
        <v/>
      </c>
      <c r="G49" s="32">
        <f>IFERROR(MATCH(ROW()-8,'اليومية'!$I$7:$I$206,0),"")</f>
        <v/>
      </c>
    </row>
    <row r="50">
      <c r="A50" s="34">
        <f>IF($G50="","",INDEX('اليومية'!$B$7:$B$206,$G50))</f>
        <v/>
      </c>
      <c r="B50" s="32">
        <f>IF($G50="","",INDEX('اليومية'!$A$7:$A$206,$G50))</f>
        <v/>
      </c>
      <c r="C50" s="35">
        <f>IF($G50="","",INDEX('اليومية'!$E$7:$E$206,$G50))</f>
        <v/>
      </c>
      <c r="D50" s="27">
        <f>IF($G50="","",N(INDEX('اليومية'!$F$7:$F$206,$G50)))</f>
        <v/>
      </c>
      <c r="E50" s="27">
        <f>IF($G50="","",N(INDEX('اليومية'!$G$7:$G$206,$G50)))</f>
        <v/>
      </c>
      <c r="F50" s="27">
        <f>IF($G50="","",$B$6+SUM(D$9:D50)-SUM(E$9:E50))</f>
        <v/>
      </c>
      <c r="G50" s="32">
        <f>IFERROR(MATCH(ROW()-8,'اليومية'!$I$7:$I$206,0),"")</f>
        <v/>
      </c>
    </row>
    <row r="51">
      <c r="A51" s="34">
        <f>IF($G51="","",INDEX('اليومية'!$B$7:$B$206,$G51))</f>
        <v/>
      </c>
      <c r="B51" s="32">
        <f>IF($G51="","",INDEX('اليومية'!$A$7:$A$206,$G51))</f>
        <v/>
      </c>
      <c r="C51" s="35">
        <f>IF($G51="","",INDEX('اليومية'!$E$7:$E$206,$G51))</f>
        <v/>
      </c>
      <c r="D51" s="27">
        <f>IF($G51="","",N(INDEX('اليومية'!$F$7:$F$206,$G51)))</f>
        <v/>
      </c>
      <c r="E51" s="27">
        <f>IF($G51="","",N(INDEX('اليومية'!$G$7:$G$206,$G51)))</f>
        <v/>
      </c>
      <c r="F51" s="27">
        <f>IF($G51="","",$B$6+SUM(D$9:D51)-SUM(E$9:E51))</f>
        <v/>
      </c>
      <c r="G51" s="32">
        <f>IFERROR(MATCH(ROW()-8,'اليومية'!$I$7:$I$206,0),"")</f>
        <v/>
      </c>
    </row>
    <row r="52">
      <c r="A52" s="34">
        <f>IF($G52="","",INDEX('اليومية'!$B$7:$B$206,$G52))</f>
        <v/>
      </c>
      <c r="B52" s="32">
        <f>IF($G52="","",INDEX('اليومية'!$A$7:$A$206,$G52))</f>
        <v/>
      </c>
      <c r="C52" s="35">
        <f>IF($G52="","",INDEX('اليومية'!$E$7:$E$206,$G52))</f>
        <v/>
      </c>
      <c r="D52" s="27">
        <f>IF($G52="","",N(INDEX('اليومية'!$F$7:$F$206,$G52)))</f>
        <v/>
      </c>
      <c r="E52" s="27">
        <f>IF($G52="","",N(INDEX('اليومية'!$G$7:$G$206,$G52)))</f>
        <v/>
      </c>
      <c r="F52" s="27">
        <f>IF($G52="","",$B$6+SUM(D$9:D52)-SUM(E$9:E52))</f>
        <v/>
      </c>
      <c r="G52" s="32">
        <f>IFERROR(MATCH(ROW()-8,'اليومية'!$I$7:$I$206,0),"")</f>
        <v/>
      </c>
    </row>
    <row r="53">
      <c r="A53" s="34">
        <f>IF($G53="","",INDEX('اليومية'!$B$7:$B$206,$G53))</f>
        <v/>
      </c>
      <c r="B53" s="32">
        <f>IF($G53="","",INDEX('اليومية'!$A$7:$A$206,$G53))</f>
        <v/>
      </c>
      <c r="C53" s="35">
        <f>IF($G53="","",INDEX('اليومية'!$E$7:$E$206,$G53))</f>
        <v/>
      </c>
      <c r="D53" s="27">
        <f>IF($G53="","",N(INDEX('اليومية'!$F$7:$F$206,$G53)))</f>
        <v/>
      </c>
      <c r="E53" s="27">
        <f>IF($G53="","",N(INDEX('اليومية'!$G$7:$G$206,$G53)))</f>
        <v/>
      </c>
      <c r="F53" s="27">
        <f>IF($G53="","",$B$6+SUM(D$9:D53)-SUM(E$9:E53))</f>
        <v/>
      </c>
      <c r="G53" s="32">
        <f>IFERROR(MATCH(ROW()-8,'اليومية'!$I$7:$I$206,0),"")</f>
        <v/>
      </c>
    </row>
    <row r="54">
      <c r="A54" s="34">
        <f>IF($G54="","",INDEX('اليومية'!$B$7:$B$206,$G54))</f>
        <v/>
      </c>
      <c r="B54" s="32">
        <f>IF($G54="","",INDEX('اليومية'!$A$7:$A$206,$G54))</f>
        <v/>
      </c>
      <c r="C54" s="35">
        <f>IF($G54="","",INDEX('اليومية'!$E$7:$E$206,$G54))</f>
        <v/>
      </c>
      <c r="D54" s="27">
        <f>IF($G54="","",N(INDEX('اليومية'!$F$7:$F$206,$G54)))</f>
        <v/>
      </c>
      <c r="E54" s="27">
        <f>IF($G54="","",N(INDEX('اليومية'!$G$7:$G$206,$G54)))</f>
        <v/>
      </c>
      <c r="F54" s="27">
        <f>IF($G54="","",$B$6+SUM(D$9:D54)-SUM(E$9:E54))</f>
        <v/>
      </c>
      <c r="G54" s="32">
        <f>IFERROR(MATCH(ROW()-8,'اليومية'!$I$7:$I$206,0),"")</f>
        <v/>
      </c>
    </row>
    <row r="55">
      <c r="A55" s="34">
        <f>IF($G55="","",INDEX('اليومية'!$B$7:$B$206,$G55))</f>
        <v/>
      </c>
      <c r="B55" s="32">
        <f>IF($G55="","",INDEX('اليومية'!$A$7:$A$206,$G55))</f>
        <v/>
      </c>
      <c r="C55" s="35">
        <f>IF($G55="","",INDEX('اليومية'!$E$7:$E$206,$G55))</f>
        <v/>
      </c>
      <c r="D55" s="27">
        <f>IF($G55="","",N(INDEX('اليومية'!$F$7:$F$206,$G55)))</f>
        <v/>
      </c>
      <c r="E55" s="27">
        <f>IF($G55="","",N(INDEX('اليومية'!$G$7:$G$206,$G55)))</f>
        <v/>
      </c>
      <c r="F55" s="27">
        <f>IF($G55="","",$B$6+SUM(D$9:D55)-SUM(E$9:E55))</f>
        <v/>
      </c>
      <c r="G55" s="32">
        <f>IFERROR(MATCH(ROW()-8,'اليومية'!$I$7:$I$206,0),"")</f>
        <v/>
      </c>
    </row>
    <row r="56">
      <c r="A56" s="34">
        <f>IF($G56="","",INDEX('اليومية'!$B$7:$B$206,$G56))</f>
        <v/>
      </c>
      <c r="B56" s="32">
        <f>IF($G56="","",INDEX('اليومية'!$A$7:$A$206,$G56))</f>
        <v/>
      </c>
      <c r="C56" s="35">
        <f>IF($G56="","",INDEX('اليومية'!$E$7:$E$206,$G56))</f>
        <v/>
      </c>
      <c r="D56" s="27">
        <f>IF($G56="","",N(INDEX('اليومية'!$F$7:$F$206,$G56)))</f>
        <v/>
      </c>
      <c r="E56" s="27">
        <f>IF($G56="","",N(INDEX('اليومية'!$G$7:$G$206,$G56)))</f>
        <v/>
      </c>
      <c r="F56" s="27">
        <f>IF($G56="","",$B$6+SUM(D$9:D56)-SUM(E$9:E56))</f>
        <v/>
      </c>
      <c r="G56" s="32">
        <f>IFERROR(MATCH(ROW()-8,'اليومية'!$I$7:$I$206,0),"")</f>
        <v/>
      </c>
    </row>
    <row r="57">
      <c r="A57" s="34">
        <f>IF($G57="","",INDEX('اليومية'!$B$7:$B$206,$G57))</f>
        <v/>
      </c>
      <c r="B57" s="32">
        <f>IF($G57="","",INDEX('اليومية'!$A$7:$A$206,$G57))</f>
        <v/>
      </c>
      <c r="C57" s="35">
        <f>IF($G57="","",INDEX('اليومية'!$E$7:$E$206,$G57))</f>
        <v/>
      </c>
      <c r="D57" s="27">
        <f>IF($G57="","",N(INDEX('اليومية'!$F$7:$F$206,$G57)))</f>
        <v/>
      </c>
      <c r="E57" s="27">
        <f>IF($G57="","",N(INDEX('اليومية'!$G$7:$G$206,$G57)))</f>
        <v/>
      </c>
      <c r="F57" s="27">
        <f>IF($G57="","",$B$6+SUM(D$9:D57)-SUM(E$9:E57))</f>
        <v/>
      </c>
      <c r="G57" s="32">
        <f>IFERROR(MATCH(ROW()-8,'اليومية'!$I$7:$I$206,0),"")</f>
        <v/>
      </c>
    </row>
    <row r="58">
      <c r="A58" s="34">
        <f>IF($G58="","",INDEX('اليومية'!$B$7:$B$206,$G58))</f>
        <v/>
      </c>
      <c r="B58" s="32">
        <f>IF($G58="","",INDEX('اليومية'!$A$7:$A$206,$G58))</f>
        <v/>
      </c>
      <c r="C58" s="35">
        <f>IF($G58="","",INDEX('اليومية'!$E$7:$E$206,$G58))</f>
        <v/>
      </c>
      <c r="D58" s="27">
        <f>IF($G58="","",N(INDEX('اليومية'!$F$7:$F$206,$G58)))</f>
        <v/>
      </c>
      <c r="E58" s="27">
        <f>IF($G58="","",N(INDEX('اليومية'!$G$7:$G$206,$G58)))</f>
        <v/>
      </c>
      <c r="F58" s="27">
        <f>IF($G58="","",$B$6+SUM(D$9:D58)-SUM(E$9:E58))</f>
        <v/>
      </c>
      <c r="G58" s="32">
        <f>IFERROR(MATCH(ROW()-8,'اليومية'!$I$7:$I$206,0),"")</f>
        <v/>
      </c>
    </row>
    <row r="59">
      <c r="A59" s="34">
        <f>IF($G59="","",INDEX('اليومية'!$B$7:$B$206,$G59))</f>
        <v/>
      </c>
      <c r="B59" s="32">
        <f>IF($G59="","",INDEX('اليومية'!$A$7:$A$206,$G59))</f>
        <v/>
      </c>
      <c r="C59" s="35">
        <f>IF($G59="","",INDEX('اليومية'!$E$7:$E$206,$G59))</f>
        <v/>
      </c>
      <c r="D59" s="27">
        <f>IF($G59="","",N(INDEX('اليومية'!$F$7:$F$206,$G59)))</f>
        <v/>
      </c>
      <c r="E59" s="27">
        <f>IF($G59="","",N(INDEX('اليومية'!$G$7:$G$206,$G59)))</f>
        <v/>
      </c>
      <c r="F59" s="27">
        <f>IF($G59="","",$B$6+SUM(D$9:D59)-SUM(E$9:E59))</f>
        <v/>
      </c>
      <c r="G59" s="32">
        <f>IFERROR(MATCH(ROW()-8,'اليومية'!$I$7:$I$206,0),"")</f>
        <v/>
      </c>
    </row>
    <row r="60">
      <c r="A60" s="34">
        <f>IF($G60="","",INDEX('اليومية'!$B$7:$B$206,$G60))</f>
        <v/>
      </c>
      <c r="B60" s="32">
        <f>IF($G60="","",INDEX('اليومية'!$A$7:$A$206,$G60))</f>
        <v/>
      </c>
      <c r="C60" s="35">
        <f>IF($G60="","",INDEX('اليومية'!$E$7:$E$206,$G60))</f>
        <v/>
      </c>
      <c r="D60" s="27">
        <f>IF($G60="","",N(INDEX('اليومية'!$F$7:$F$206,$G60)))</f>
        <v/>
      </c>
      <c r="E60" s="27">
        <f>IF($G60="","",N(INDEX('اليومية'!$G$7:$G$206,$G60)))</f>
        <v/>
      </c>
      <c r="F60" s="27">
        <f>IF($G60="","",$B$6+SUM(D$9:D60)-SUM(E$9:E60))</f>
        <v/>
      </c>
      <c r="G60" s="32">
        <f>IFERROR(MATCH(ROW()-8,'اليومية'!$I$7:$I$206,0),"")</f>
        <v/>
      </c>
    </row>
    <row r="61">
      <c r="A61" s="34">
        <f>IF($G61="","",INDEX('اليومية'!$B$7:$B$206,$G61))</f>
        <v/>
      </c>
      <c r="B61" s="32">
        <f>IF($G61="","",INDEX('اليومية'!$A$7:$A$206,$G61))</f>
        <v/>
      </c>
      <c r="C61" s="35">
        <f>IF($G61="","",INDEX('اليومية'!$E$7:$E$206,$G61))</f>
        <v/>
      </c>
      <c r="D61" s="27">
        <f>IF($G61="","",N(INDEX('اليومية'!$F$7:$F$206,$G61)))</f>
        <v/>
      </c>
      <c r="E61" s="27">
        <f>IF($G61="","",N(INDEX('اليومية'!$G$7:$G$206,$G61)))</f>
        <v/>
      </c>
      <c r="F61" s="27">
        <f>IF($G61="","",$B$6+SUM(D$9:D61)-SUM(E$9:E61))</f>
        <v/>
      </c>
      <c r="G61" s="32">
        <f>IFERROR(MATCH(ROW()-8,'اليومية'!$I$7:$I$206,0),"")</f>
        <v/>
      </c>
    </row>
    <row r="62">
      <c r="A62" s="34">
        <f>IF($G62="","",INDEX('اليومية'!$B$7:$B$206,$G62))</f>
        <v/>
      </c>
      <c r="B62" s="32">
        <f>IF($G62="","",INDEX('اليومية'!$A$7:$A$206,$G62))</f>
        <v/>
      </c>
      <c r="C62" s="35">
        <f>IF($G62="","",INDEX('اليومية'!$E$7:$E$206,$G62))</f>
        <v/>
      </c>
      <c r="D62" s="27">
        <f>IF($G62="","",N(INDEX('اليومية'!$F$7:$F$206,$G62)))</f>
        <v/>
      </c>
      <c r="E62" s="27">
        <f>IF($G62="","",N(INDEX('اليومية'!$G$7:$G$206,$G62)))</f>
        <v/>
      </c>
      <c r="F62" s="27">
        <f>IF($G62="","",$B$6+SUM(D$9:D62)-SUM(E$9:E62))</f>
        <v/>
      </c>
      <c r="G62" s="32">
        <f>IFERROR(MATCH(ROW()-8,'اليومية'!$I$7:$I$206,0),"")</f>
        <v/>
      </c>
    </row>
    <row r="63">
      <c r="A63" s="34">
        <f>IF($G63="","",INDEX('اليومية'!$B$7:$B$206,$G63))</f>
        <v/>
      </c>
      <c r="B63" s="32">
        <f>IF($G63="","",INDEX('اليومية'!$A$7:$A$206,$G63))</f>
        <v/>
      </c>
      <c r="C63" s="35">
        <f>IF($G63="","",INDEX('اليومية'!$E$7:$E$206,$G63))</f>
        <v/>
      </c>
      <c r="D63" s="27">
        <f>IF($G63="","",N(INDEX('اليومية'!$F$7:$F$206,$G63)))</f>
        <v/>
      </c>
      <c r="E63" s="27">
        <f>IF($G63="","",N(INDEX('اليومية'!$G$7:$G$206,$G63)))</f>
        <v/>
      </c>
      <c r="F63" s="27">
        <f>IF($G63="","",$B$6+SUM(D$9:D63)-SUM(E$9:E63))</f>
        <v/>
      </c>
      <c r="G63" s="32">
        <f>IFERROR(MATCH(ROW()-8,'اليومية'!$I$7:$I$206,0),"")</f>
        <v/>
      </c>
    </row>
    <row r="64">
      <c r="A64" s="34">
        <f>IF($G64="","",INDEX('اليومية'!$B$7:$B$206,$G64))</f>
        <v/>
      </c>
      <c r="B64" s="32">
        <f>IF($G64="","",INDEX('اليومية'!$A$7:$A$206,$G64))</f>
        <v/>
      </c>
      <c r="C64" s="35">
        <f>IF($G64="","",INDEX('اليومية'!$E$7:$E$206,$G64))</f>
        <v/>
      </c>
      <c r="D64" s="27">
        <f>IF($G64="","",N(INDEX('اليومية'!$F$7:$F$206,$G64)))</f>
        <v/>
      </c>
      <c r="E64" s="27">
        <f>IF($G64="","",N(INDEX('اليومية'!$G$7:$G$206,$G64)))</f>
        <v/>
      </c>
      <c r="F64" s="27">
        <f>IF($G64="","",$B$6+SUM(D$9:D64)-SUM(E$9:E64))</f>
        <v/>
      </c>
      <c r="G64" s="32">
        <f>IFERROR(MATCH(ROW()-8,'اليومية'!$I$7:$I$206,0),"")</f>
        <v/>
      </c>
    </row>
    <row r="65">
      <c r="A65" s="34">
        <f>IF($G65="","",INDEX('اليومية'!$B$7:$B$206,$G65))</f>
        <v/>
      </c>
      <c r="B65" s="32">
        <f>IF($G65="","",INDEX('اليومية'!$A$7:$A$206,$G65))</f>
        <v/>
      </c>
      <c r="C65" s="35">
        <f>IF($G65="","",INDEX('اليومية'!$E$7:$E$206,$G65))</f>
        <v/>
      </c>
      <c r="D65" s="27">
        <f>IF($G65="","",N(INDEX('اليومية'!$F$7:$F$206,$G65)))</f>
        <v/>
      </c>
      <c r="E65" s="27">
        <f>IF($G65="","",N(INDEX('اليومية'!$G$7:$G$206,$G65)))</f>
        <v/>
      </c>
      <c r="F65" s="27">
        <f>IF($G65="","",$B$6+SUM(D$9:D65)-SUM(E$9:E65))</f>
        <v/>
      </c>
      <c r="G65" s="32">
        <f>IFERROR(MATCH(ROW()-8,'اليومية'!$I$7:$I$206,0),"")</f>
        <v/>
      </c>
    </row>
    <row r="66">
      <c r="A66" s="34">
        <f>IF($G66="","",INDEX('اليومية'!$B$7:$B$206,$G66))</f>
        <v/>
      </c>
      <c r="B66" s="32">
        <f>IF($G66="","",INDEX('اليومية'!$A$7:$A$206,$G66))</f>
        <v/>
      </c>
      <c r="C66" s="35">
        <f>IF($G66="","",INDEX('اليومية'!$E$7:$E$206,$G66))</f>
        <v/>
      </c>
      <c r="D66" s="27">
        <f>IF($G66="","",N(INDEX('اليومية'!$F$7:$F$206,$G66)))</f>
        <v/>
      </c>
      <c r="E66" s="27">
        <f>IF($G66="","",N(INDEX('اليومية'!$G$7:$G$206,$G66)))</f>
        <v/>
      </c>
      <c r="F66" s="27">
        <f>IF($G66="","",$B$6+SUM(D$9:D66)-SUM(E$9:E66))</f>
        <v/>
      </c>
      <c r="G66" s="32">
        <f>IFERROR(MATCH(ROW()-8,'اليومية'!$I$7:$I$206,0),"")</f>
        <v/>
      </c>
    </row>
    <row r="67">
      <c r="A67" s="34">
        <f>IF($G67="","",INDEX('اليومية'!$B$7:$B$206,$G67))</f>
        <v/>
      </c>
      <c r="B67" s="32">
        <f>IF($G67="","",INDEX('اليومية'!$A$7:$A$206,$G67))</f>
        <v/>
      </c>
      <c r="C67" s="35">
        <f>IF($G67="","",INDEX('اليومية'!$E$7:$E$206,$G67))</f>
        <v/>
      </c>
      <c r="D67" s="27">
        <f>IF($G67="","",N(INDEX('اليومية'!$F$7:$F$206,$G67)))</f>
        <v/>
      </c>
      <c r="E67" s="27">
        <f>IF($G67="","",N(INDEX('اليومية'!$G$7:$G$206,$G67)))</f>
        <v/>
      </c>
      <c r="F67" s="27">
        <f>IF($G67="","",$B$6+SUM(D$9:D67)-SUM(E$9:E67))</f>
        <v/>
      </c>
      <c r="G67" s="32">
        <f>IFERROR(MATCH(ROW()-8,'اليومية'!$I$7:$I$206,0),"")</f>
        <v/>
      </c>
    </row>
    <row r="68">
      <c r="A68" s="34">
        <f>IF($G68="","",INDEX('اليومية'!$B$7:$B$206,$G68))</f>
        <v/>
      </c>
      <c r="B68" s="32">
        <f>IF($G68="","",INDEX('اليومية'!$A$7:$A$206,$G68))</f>
        <v/>
      </c>
      <c r="C68" s="35">
        <f>IF($G68="","",INDEX('اليومية'!$E$7:$E$206,$G68))</f>
        <v/>
      </c>
      <c r="D68" s="27">
        <f>IF($G68="","",N(INDEX('اليومية'!$F$7:$F$206,$G68)))</f>
        <v/>
      </c>
      <c r="E68" s="27">
        <f>IF($G68="","",N(INDEX('اليومية'!$G$7:$G$206,$G68)))</f>
        <v/>
      </c>
      <c r="F68" s="27">
        <f>IF($G68="","",$B$6+SUM(D$9:D68)-SUM(E$9:E68))</f>
        <v/>
      </c>
      <c r="G68" s="32">
        <f>IFERROR(MATCH(ROW()-8,'اليومية'!$I$7:$I$206,0),"")</f>
        <v/>
      </c>
    </row>
    <row r="69">
      <c r="A69" s="34">
        <f>IF($G69="","",INDEX('اليومية'!$B$7:$B$206,$G69))</f>
        <v/>
      </c>
      <c r="B69" s="32">
        <f>IF($G69="","",INDEX('اليومية'!$A$7:$A$206,$G69))</f>
        <v/>
      </c>
      <c r="C69" s="35">
        <f>IF($G69="","",INDEX('اليومية'!$E$7:$E$206,$G69))</f>
        <v/>
      </c>
      <c r="D69" s="27">
        <f>IF($G69="","",N(INDEX('اليومية'!$F$7:$F$206,$G69)))</f>
        <v/>
      </c>
      <c r="E69" s="27">
        <f>IF($G69="","",N(INDEX('اليومية'!$G$7:$G$206,$G69)))</f>
        <v/>
      </c>
      <c r="F69" s="27">
        <f>IF($G69="","",$B$6+SUM(D$9:D69)-SUM(E$9:E69))</f>
        <v/>
      </c>
      <c r="G69" s="32">
        <f>IFERROR(MATCH(ROW()-8,'اليومية'!$I$7:$I$206,0),"")</f>
        <v/>
      </c>
    </row>
    <row r="70">
      <c r="A70" s="34">
        <f>IF($G70="","",INDEX('اليومية'!$B$7:$B$206,$G70))</f>
        <v/>
      </c>
      <c r="B70" s="32">
        <f>IF($G70="","",INDEX('اليومية'!$A$7:$A$206,$G70))</f>
        <v/>
      </c>
      <c r="C70" s="35">
        <f>IF($G70="","",INDEX('اليومية'!$E$7:$E$206,$G70))</f>
        <v/>
      </c>
      <c r="D70" s="27">
        <f>IF($G70="","",N(INDEX('اليومية'!$F$7:$F$206,$G70)))</f>
        <v/>
      </c>
      <c r="E70" s="27">
        <f>IF($G70="","",N(INDEX('اليومية'!$G$7:$G$206,$G70)))</f>
        <v/>
      </c>
      <c r="F70" s="27">
        <f>IF($G70="","",$B$6+SUM(D$9:D70)-SUM(E$9:E70))</f>
        <v/>
      </c>
      <c r="G70" s="32">
        <f>IFERROR(MATCH(ROW()-8,'اليومية'!$I$7:$I$206,0),"")</f>
        <v/>
      </c>
    </row>
    <row r="71">
      <c r="A71" s="34">
        <f>IF($G71="","",INDEX('اليومية'!$B$7:$B$206,$G71))</f>
        <v/>
      </c>
      <c r="B71" s="32">
        <f>IF($G71="","",INDEX('اليومية'!$A$7:$A$206,$G71))</f>
        <v/>
      </c>
      <c r="C71" s="35">
        <f>IF($G71="","",INDEX('اليومية'!$E$7:$E$206,$G71))</f>
        <v/>
      </c>
      <c r="D71" s="27">
        <f>IF($G71="","",N(INDEX('اليومية'!$F$7:$F$206,$G71)))</f>
        <v/>
      </c>
      <c r="E71" s="27">
        <f>IF($G71="","",N(INDEX('اليومية'!$G$7:$G$206,$G71)))</f>
        <v/>
      </c>
      <c r="F71" s="27">
        <f>IF($G71="","",$B$6+SUM(D$9:D71)-SUM(E$9:E71))</f>
        <v/>
      </c>
      <c r="G71" s="32">
        <f>IFERROR(MATCH(ROW()-8,'اليومية'!$I$7:$I$206,0),"")</f>
        <v/>
      </c>
    </row>
    <row r="72">
      <c r="A72" s="34">
        <f>IF($G72="","",INDEX('اليومية'!$B$7:$B$206,$G72))</f>
        <v/>
      </c>
      <c r="B72" s="32">
        <f>IF($G72="","",INDEX('اليومية'!$A$7:$A$206,$G72))</f>
        <v/>
      </c>
      <c r="C72" s="35">
        <f>IF($G72="","",INDEX('اليومية'!$E$7:$E$206,$G72))</f>
        <v/>
      </c>
      <c r="D72" s="27">
        <f>IF($G72="","",N(INDEX('اليومية'!$F$7:$F$206,$G72)))</f>
        <v/>
      </c>
      <c r="E72" s="27">
        <f>IF($G72="","",N(INDEX('اليومية'!$G$7:$G$206,$G72)))</f>
        <v/>
      </c>
      <c r="F72" s="27">
        <f>IF($G72="","",$B$6+SUM(D$9:D72)-SUM(E$9:E72))</f>
        <v/>
      </c>
      <c r="G72" s="32">
        <f>IFERROR(MATCH(ROW()-8,'اليومية'!$I$7:$I$206,0),"")</f>
        <v/>
      </c>
    </row>
    <row r="73">
      <c r="A73" s="34">
        <f>IF($G73="","",INDEX('اليومية'!$B$7:$B$206,$G73))</f>
        <v/>
      </c>
      <c r="B73" s="32">
        <f>IF($G73="","",INDEX('اليومية'!$A$7:$A$206,$G73))</f>
        <v/>
      </c>
      <c r="C73" s="35">
        <f>IF($G73="","",INDEX('اليومية'!$E$7:$E$206,$G73))</f>
        <v/>
      </c>
      <c r="D73" s="27">
        <f>IF($G73="","",N(INDEX('اليومية'!$F$7:$F$206,$G73)))</f>
        <v/>
      </c>
      <c r="E73" s="27">
        <f>IF($G73="","",N(INDEX('اليومية'!$G$7:$G$206,$G73)))</f>
        <v/>
      </c>
      <c r="F73" s="27">
        <f>IF($G73="","",$B$6+SUM(D$9:D73)-SUM(E$9:E73))</f>
        <v/>
      </c>
      <c r="G73" s="32">
        <f>IFERROR(MATCH(ROW()-8,'اليومية'!$I$7:$I$206,0),"")</f>
        <v/>
      </c>
    </row>
    <row r="74">
      <c r="A74" s="34">
        <f>IF($G74="","",INDEX('اليومية'!$B$7:$B$206,$G74))</f>
        <v/>
      </c>
      <c r="B74" s="32">
        <f>IF($G74="","",INDEX('اليومية'!$A$7:$A$206,$G74))</f>
        <v/>
      </c>
      <c r="C74" s="35">
        <f>IF($G74="","",INDEX('اليومية'!$E$7:$E$206,$G74))</f>
        <v/>
      </c>
      <c r="D74" s="27">
        <f>IF($G74="","",N(INDEX('اليومية'!$F$7:$F$206,$G74)))</f>
        <v/>
      </c>
      <c r="E74" s="27">
        <f>IF($G74="","",N(INDEX('اليومية'!$G$7:$G$206,$G74)))</f>
        <v/>
      </c>
      <c r="F74" s="27">
        <f>IF($G74="","",$B$6+SUM(D$9:D74)-SUM(E$9:E74))</f>
        <v/>
      </c>
      <c r="G74" s="32">
        <f>IFERROR(MATCH(ROW()-8,'اليومية'!$I$7:$I$206,0),"")</f>
        <v/>
      </c>
    </row>
    <row r="75">
      <c r="A75" s="34">
        <f>IF($G75="","",INDEX('اليومية'!$B$7:$B$206,$G75))</f>
        <v/>
      </c>
      <c r="B75" s="32">
        <f>IF($G75="","",INDEX('اليومية'!$A$7:$A$206,$G75))</f>
        <v/>
      </c>
      <c r="C75" s="35">
        <f>IF($G75="","",INDEX('اليومية'!$E$7:$E$206,$G75))</f>
        <v/>
      </c>
      <c r="D75" s="27">
        <f>IF($G75="","",N(INDEX('اليومية'!$F$7:$F$206,$G75)))</f>
        <v/>
      </c>
      <c r="E75" s="27">
        <f>IF($G75="","",N(INDEX('اليومية'!$G$7:$G$206,$G75)))</f>
        <v/>
      </c>
      <c r="F75" s="27">
        <f>IF($G75="","",$B$6+SUM(D$9:D75)-SUM(E$9:E75))</f>
        <v/>
      </c>
      <c r="G75" s="32">
        <f>IFERROR(MATCH(ROW()-8,'اليومية'!$I$7:$I$206,0),"")</f>
        <v/>
      </c>
    </row>
    <row r="76">
      <c r="A76" s="34">
        <f>IF($G76="","",INDEX('اليومية'!$B$7:$B$206,$G76))</f>
        <v/>
      </c>
      <c r="B76" s="32">
        <f>IF($G76="","",INDEX('اليومية'!$A$7:$A$206,$G76))</f>
        <v/>
      </c>
      <c r="C76" s="35">
        <f>IF($G76="","",INDEX('اليومية'!$E$7:$E$206,$G76))</f>
        <v/>
      </c>
      <c r="D76" s="27">
        <f>IF($G76="","",N(INDEX('اليومية'!$F$7:$F$206,$G76)))</f>
        <v/>
      </c>
      <c r="E76" s="27">
        <f>IF($G76="","",N(INDEX('اليومية'!$G$7:$G$206,$G76)))</f>
        <v/>
      </c>
      <c r="F76" s="27">
        <f>IF($G76="","",$B$6+SUM(D$9:D76)-SUM(E$9:E76))</f>
        <v/>
      </c>
      <c r="G76" s="32">
        <f>IFERROR(MATCH(ROW()-8,'اليومية'!$I$7:$I$206,0),"")</f>
        <v/>
      </c>
    </row>
    <row r="77">
      <c r="A77" s="34">
        <f>IF($G77="","",INDEX('اليومية'!$B$7:$B$206,$G77))</f>
        <v/>
      </c>
      <c r="B77" s="32">
        <f>IF($G77="","",INDEX('اليومية'!$A$7:$A$206,$G77))</f>
        <v/>
      </c>
      <c r="C77" s="35">
        <f>IF($G77="","",INDEX('اليومية'!$E$7:$E$206,$G77))</f>
        <v/>
      </c>
      <c r="D77" s="27">
        <f>IF($G77="","",N(INDEX('اليومية'!$F$7:$F$206,$G77)))</f>
        <v/>
      </c>
      <c r="E77" s="27">
        <f>IF($G77="","",N(INDEX('اليومية'!$G$7:$G$206,$G77)))</f>
        <v/>
      </c>
      <c r="F77" s="27">
        <f>IF($G77="","",$B$6+SUM(D$9:D77)-SUM(E$9:E77))</f>
        <v/>
      </c>
      <c r="G77" s="32">
        <f>IFERROR(MATCH(ROW()-8,'اليومية'!$I$7:$I$206,0),"")</f>
        <v/>
      </c>
    </row>
    <row r="78">
      <c r="A78" s="34">
        <f>IF($G78="","",INDEX('اليومية'!$B$7:$B$206,$G78))</f>
        <v/>
      </c>
      <c r="B78" s="32">
        <f>IF($G78="","",INDEX('اليومية'!$A$7:$A$206,$G78))</f>
        <v/>
      </c>
      <c r="C78" s="35">
        <f>IF($G78="","",INDEX('اليومية'!$E$7:$E$206,$G78))</f>
        <v/>
      </c>
      <c r="D78" s="27">
        <f>IF($G78="","",N(INDEX('اليومية'!$F$7:$F$206,$G78)))</f>
        <v/>
      </c>
      <c r="E78" s="27">
        <f>IF($G78="","",N(INDEX('اليومية'!$G$7:$G$206,$G78)))</f>
        <v/>
      </c>
      <c r="F78" s="27">
        <f>IF($G78="","",$B$6+SUM(D$9:D78)-SUM(E$9:E78))</f>
        <v/>
      </c>
      <c r="G78" s="32">
        <f>IFERROR(MATCH(ROW()-8,'اليومية'!$I$7:$I$206,0),"")</f>
        <v/>
      </c>
    </row>
    <row r="79">
      <c r="A79" s="34">
        <f>IF($G79="","",INDEX('اليومية'!$B$7:$B$206,$G79))</f>
        <v/>
      </c>
      <c r="B79" s="32">
        <f>IF($G79="","",INDEX('اليومية'!$A$7:$A$206,$G79))</f>
        <v/>
      </c>
      <c r="C79" s="35">
        <f>IF($G79="","",INDEX('اليومية'!$E$7:$E$206,$G79))</f>
        <v/>
      </c>
      <c r="D79" s="27">
        <f>IF($G79="","",N(INDEX('اليومية'!$F$7:$F$206,$G79)))</f>
        <v/>
      </c>
      <c r="E79" s="27">
        <f>IF($G79="","",N(INDEX('اليومية'!$G$7:$G$206,$G79)))</f>
        <v/>
      </c>
      <c r="F79" s="27">
        <f>IF($G79="","",$B$6+SUM(D$9:D79)-SUM(E$9:E79))</f>
        <v/>
      </c>
      <c r="G79" s="32">
        <f>IFERROR(MATCH(ROW()-8,'اليومية'!$I$7:$I$206,0),"")</f>
        <v/>
      </c>
    </row>
    <row r="80">
      <c r="A80" s="34">
        <f>IF($G80="","",INDEX('اليومية'!$B$7:$B$206,$G80))</f>
        <v/>
      </c>
      <c r="B80" s="32">
        <f>IF($G80="","",INDEX('اليومية'!$A$7:$A$206,$G80))</f>
        <v/>
      </c>
      <c r="C80" s="35">
        <f>IF($G80="","",INDEX('اليومية'!$E$7:$E$206,$G80))</f>
        <v/>
      </c>
      <c r="D80" s="27">
        <f>IF($G80="","",N(INDEX('اليومية'!$F$7:$F$206,$G80)))</f>
        <v/>
      </c>
      <c r="E80" s="27">
        <f>IF($G80="","",N(INDEX('اليومية'!$G$7:$G$206,$G80)))</f>
        <v/>
      </c>
      <c r="F80" s="27">
        <f>IF($G80="","",$B$6+SUM(D$9:D80)-SUM(E$9:E80))</f>
        <v/>
      </c>
      <c r="G80" s="32">
        <f>IFERROR(MATCH(ROW()-8,'اليومية'!$I$7:$I$206,0),"")</f>
        <v/>
      </c>
    </row>
    <row r="81">
      <c r="A81" s="34">
        <f>IF($G81="","",INDEX('اليومية'!$B$7:$B$206,$G81))</f>
        <v/>
      </c>
      <c r="B81" s="32">
        <f>IF($G81="","",INDEX('اليومية'!$A$7:$A$206,$G81))</f>
        <v/>
      </c>
      <c r="C81" s="35">
        <f>IF($G81="","",INDEX('اليومية'!$E$7:$E$206,$G81))</f>
        <v/>
      </c>
      <c r="D81" s="27">
        <f>IF($G81="","",N(INDEX('اليومية'!$F$7:$F$206,$G81)))</f>
        <v/>
      </c>
      <c r="E81" s="27">
        <f>IF($G81="","",N(INDEX('اليومية'!$G$7:$G$206,$G81)))</f>
        <v/>
      </c>
      <c r="F81" s="27">
        <f>IF($G81="","",$B$6+SUM(D$9:D81)-SUM(E$9:E81))</f>
        <v/>
      </c>
      <c r="G81" s="32">
        <f>IFERROR(MATCH(ROW()-8,'اليومية'!$I$7:$I$206,0),"")</f>
        <v/>
      </c>
    </row>
    <row r="82">
      <c r="A82" s="34">
        <f>IF($G82="","",INDEX('اليومية'!$B$7:$B$206,$G82))</f>
        <v/>
      </c>
      <c r="B82" s="32">
        <f>IF($G82="","",INDEX('اليومية'!$A$7:$A$206,$G82))</f>
        <v/>
      </c>
      <c r="C82" s="35">
        <f>IF($G82="","",INDEX('اليومية'!$E$7:$E$206,$G82))</f>
        <v/>
      </c>
      <c r="D82" s="27">
        <f>IF($G82="","",N(INDEX('اليومية'!$F$7:$F$206,$G82)))</f>
        <v/>
      </c>
      <c r="E82" s="27">
        <f>IF($G82="","",N(INDEX('اليومية'!$G$7:$G$206,$G82)))</f>
        <v/>
      </c>
      <c r="F82" s="27">
        <f>IF($G82="","",$B$6+SUM(D$9:D82)-SUM(E$9:E82))</f>
        <v/>
      </c>
      <c r="G82" s="32">
        <f>IFERROR(MATCH(ROW()-8,'اليومية'!$I$7:$I$206,0),"")</f>
        <v/>
      </c>
    </row>
    <row r="83">
      <c r="A83" s="34">
        <f>IF($G83="","",INDEX('اليومية'!$B$7:$B$206,$G83))</f>
        <v/>
      </c>
      <c r="B83" s="32">
        <f>IF($G83="","",INDEX('اليومية'!$A$7:$A$206,$G83))</f>
        <v/>
      </c>
      <c r="C83" s="35">
        <f>IF($G83="","",INDEX('اليومية'!$E$7:$E$206,$G83))</f>
        <v/>
      </c>
      <c r="D83" s="27">
        <f>IF($G83="","",N(INDEX('اليومية'!$F$7:$F$206,$G83)))</f>
        <v/>
      </c>
      <c r="E83" s="27">
        <f>IF($G83="","",N(INDEX('اليومية'!$G$7:$G$206,$G83)))</f>
        <v/>
      </c>
      <c r="F83" s="27">
        <f>IF($G83="","",$B$6+SUM(D$9:D83)-SUM(E$9:E83))</f>
        <v/>
      </c>
      <c r="G83" s="32">
        <f>IFERROR(MATCH(ROW()-8,'اليومية'!$I$7:$I$206,0),"")</f>
        <v/>
      </c>
    </row>
    <row r="84">
      <c r="A84" s="34">
        <f>IF($G84="","",INDEX('اليومية'!$B$7:$B$206,$G84))</f>
        <v/>
      </c>
      <c r="B84" s="32">
        <f>IF($G84="","",INDEX('اليومية'!$A$7:$A$206,$G84))</f>
        <v/>
      </c>
      <c r="C84" s="35">
        <f>IF($G84="","",INDEX('اليومية'!$E$7:$E$206,$G84))</f>
        <v/>
      </c>
      <c r="D84" s="27">
        <f>IF($G84="","",N(INDEX('اليومية'!$F$7:$F$206,$G84)))</f>
        <v/>
      </c>
      <c r="E84" s="27">
        <f>IF($G84="","",N(INDEX('اليومية'!$G$7:$G$206,$G84)))</f>
        <v/>
      </c>
      <c r="F84" s="27">
        <f>IF($G84="","",$B$6+SUM(D$9:D84)-SUM(E$9:E84))</f>
        <v/>
      </c>
      <c r="G84" s="32">
        <f>IFERROR(MATCH(ROW()-8,'اليومية'!$I$7:$I$206,0),"")</f>
        <v/>
      </c>
    </row>
    <row r="85">
      <c r="A85" s="34">
        <f>IF($G85="","",INDEX('اليومية'!$B$7:$B$206,$G85))</f>
        <v/>
      </c>
      <c r="B85" s="32">
        <f>IF($G85="","",INDEX('اليومية'!$A$7:$A$206,$G85))</f>
        <v/>
      </c>
      <c r="C85" s="35">
        <f>IF($G85="","",INDEX('اليومية'!$E$7:$E$206,$G85))</f>
        <v/>
      </c>
      <c r="D85" s="27">
        <f>IF($G85="","",N(INDEX('اليومية'!$F$7:$F$206,$G85)))</f>
        <v/>
      </c>
      <c r="E85" s="27">
        <f>IF($G85="","",N(INDEX('اليومية'!$G$7:$G$206,$G85)))</f>
        <v/>
      </c>
      <c r="F85" s="27">
        <f>IF($G85="","",$B$6+SUM(D$9:D85)-SUM(E$9:E85))</f>
        <v/>
      </c>
      <c r="G85" s="32">
        <f>IFERROR(MATCH(ROW()-8,'اليومية'!$I$7:$I$206,0),"")</f>
        <v/>
      </c>
    </row>
    <row r="86">
      <c r="A86" s="34">
        <f>IF($G86="","",INDEX('اليومية'!$B$7:$B$206,$G86))</f>
        <v/>
      </c>
      <c r="B86" s="32">
        <f>IF($G86="","",INDEX('اليومية'!$A$7:$A$206,$G86))</f>
        <v/>
      </c>
      <c r="C86" s="35">
        <f>IF($G86="","",INDEX('اليومية'!$E$7:$E$206,$G86))</f>
        <v/>
      </c>
      <c r="D86" s="27">
        <f>IF($G86="","",N(INDEX('اليومية'!$F$7:$F$206,$G86)))</f>
        <v/>
      </c>
      <c r="E86" s="27">
        <f>IF($G86="","",N(INDEX('اليومية'!$G$7:$G$206,$G86)))</f>
        <v/>
      </c>
      <c r="F86" s="27">
        <f>IF($G86="","",$B$6+SUM(D$9:D86)-SUM(E$9:E86))</f>
        <v/>
      </c>
      <c r="G86" s="32">
        <f>IFERROR(MATCH(ROW()-8,'اليومية'!$I$7:$I$206,0),"")</f>
        <v/>
      </c>
    </row>
    <row r="87">
      <c r="A87" s="34">
        <f>IF($G87="","",INDEX('اليومية'!$B$7:$B$206,$G87))</f>
        <v/>
      </c>
      <c r="B87" s="32">
        <f>IF($G87="","",INDEX('اليومية'!$A$7:$A$206,$G87))</f>
        <v/>
      </c>
      <c r="C87" s="35">
        <f>IF($G87="","",INDEX('اليومية'!$E$7:$E$206,$G87))</f>
        <v/>
      </c>
      <c r="D87" s="27">
        <f>IF($G87="","",N(INDEX('اليومية'!$F$7:$F$206,$G87)))</f>
        <v/>
      </c>
      <c r="E87" s="27">
        <f>IF($G87="","",N(INDEX('اليومية'!$G$7:$G$206,$G87)))</f>
        <v/>
      </c>
      <c r="F87" s="27">
        <f>IF($G87="","",$B$6+SUM(D$9:D87)-SUM(E$9:E87))</f>
        <v/>
      </c>
      <c r="G87" s="32">
        <f>IFERROR(MATCH(ROW()-8,'اليومية'!$I$7:$I$206,0),"")</f>
        <v/>
      </c>
    </row>
    <row r="88">
      <c r="A88" s="34">
        <f>IF($G88="","",INDEX('اليومية'!$B$7:$B$206,$G88))</f>
        <v/>
      </c>
      <c r="B88" s="32">
        <f>IF($G88="","",INDEX('اليومية'!$A$7:$A$206,$G88))</f>
        <v/>
      </c>
      <c r="C88" s="35">
        <f>IF($G88="","",INDEX('اليومية'!$E$7:$E$206,$G88))</f>
        <v/>
      </c>
      <c r="D88" s="27">
        <f>IF($G88="","",N(INDEX('اليومية'!$F$7:$F$206,$G88)))</f>
        <v/>
      </c>
      <c r="E88" s="27">
        <f>IF($G88="","",N(INDEX('اليومية'!$G$7:$G$206,$G88)))</f>
        <v/>
      </c>
      <c r="F88" s="27">
        <f>IF($G88="","",$B$6+SUM(D$9:D88)-SUM(E$9:E88))</f>
        <v/>
      </c>
      <c r="G88" s="32">
        <f>IFERROR(MATCH(ROW()-8,'اليومية'!$I$7:$I$206,0),"")</f>
        <v/>
      </c>
    </row>
    <row r="89">
      <c r="A89" s="34">
        <f>IF($G89="","",INDEX('اليومية'!$B$7:$B$206,$G89))</f>
        <v/>
      </c>
      <c r="B89" s="32">
        <f>IF($G89="","",INDEX('اليومية'!$A$7:$A$206,$G89))</f>
        <v/>
      </c>
      <c r="C89" s="35">
        <f>IF($G89="","",INDEX('اليومية'!$E$7:$E$206,$G89))</f>
        <v/>
      </c>
      <c r="D89" s="27">
        <f>IF($G89="","",N(INDEX('اليومية'!$F$7:$F$206,$G89)))</f>
        <v/>
      </c>
      <c r="E89" s="27">
        <f>IF($G89="","",N(INDEX('اليومية'!$G$7:$G$206,$G89)))</f>
        <v/>
      </c>
      <c r="F89" s="27">
        <f>IF($G89="","",$B$6+SUM(D$9:D89)-SUM(E$9:E89))</f>
        <v/>
      </c>
      <c r="G89" s="32">
        <f>IFERROR(MATCH(ROW()-8,'اليومية'!$I$7:$I$206,0),"")</f>
        <v/>
      </c>
    </row>
    <row r="90">
      <c r="A90" s="34">
        <f>IF($G90="","",INDEX('اليومية'!$B$7:$B$206,$G90))</f>
        <v/>
      </c>
      <c r="B90" s="32">
        <f>IF($G90="","",INDEX('اليومية'!$A$7:$A$206,$G90))</f>
        <v/>
      </c>
      <c r="C90" s="35">
        <f>IF($G90="","",INDEX('اليومية'!$E$7:$E$206,$G90))</f>
        <v/>
      </c>
      <c r="D90" s="27">
        <f>IF($G90="","",N(INDEX('اليومية'!$F$7:$F$206,$G90)))</f>
        <v/>
      </c>
      <c r="E90" s="27">
        <f>IF($G90="","",N(INDEX('اليومية'!$G$7:$G$206,$G90)))</f>
        <v/>
      </c>
      <c r="F90" s="27">
        <f>IF($G90="","",$B$6+SUM(D$9:D90)-SUM(E$9:E90))</f>
        <v/>
      </c>
      <c r="G90" s="32">
        <f>IFERROR(MATCH(ROW()-8,'اليومية'!$I$7:$I$206,0),"")</f>
        <v/>
      </c>
    </row>
    <row r="91">
      <c r="A91" s="34">
        <f>IF($G91="","",INDEX('اليومية'!$B$7:$B$206,$G91))</f>
        <v/>
      </c>
      <c r="B91" s="32">
        <f>IF($G91="","",INDEX('اليومية'!$A$7:$A$206,$G91))</f>
        <v/>
      </c>
      <c r="C91" s="35">
        <f>IF($G91="","",INDEX('اليومية'!$E$7:$E$206,$G91))</f>
        <v/>
      </c>
      <c r="D91" s="27">
        <f>IF($G91="","",N(INDEX('اليومية'!$F$7:$F$206,$G91)))</f>
        <v/>
      </c>
      <c r="E91" s="27">
        <f>IF($G91="","",N(INDEX('اليومية'!$G$7:$G$206,$G91)))</f>
        <v/>
      </c>
      <c r="F91" s="27">
        <f>IF($G91="","",$B$6+SUM(D$9:D91)-SUM(E$9:E91))</f>
        <v/>
      </c>
      <c r="G91" s="32">
        <f>IFERROR(MATCH(ROW()-8,'اليومية'!$I$7:$I$206,0),"")</f>
        <v/>
      </c>
    </row>
    <row r="92">
      <c r="A92" s="34">
        <f>IF($G92="","",INDEX('اليومية'!$B$7:$B$206,$G92))</f>
        <v/>
      </c>
      <c r="B92" s="32">
        <f>IF($G92="","",INDEX('اليومية'!$A$7:$A$206,$G92))</f>
        <v/>
      </c>
      <c r="C92" s="35">
        <f>IF($G92="","",INDEX('اليومية'!$E$7:$E$206,$G92))</f>
        <v/>
      </c>
      <c r="D92" s="27">
        <f>IF($G92="","",N(INDEX('اليومية'!$F$7:$F$206,$G92)))</f>
        <v/>
      </c>
      <c r="E92" s="27">
        <f>IF($G92="","",N(INDEX('اليومية'!$G$7:$G$206,$G92)))</f>
        <v/>
      </c>
      <c r="F92" s="27">
        <f>IF($G92="","",$B$6+SUM(D$9:D92)-SUM(E$9:E92))</f>
        <v/>
      </c>
      <c r="G92" s="32">
        <f>IFERROR(MATCH(ROW()-8,'اليومية'!$I$7:$I$206,0),"")</f>
        <v/>
      </c>
    </row>
    <row r="93">
      <c r="A93" s="34">
        <f>IF($G93="","",INDEX('اليومية'!$B$7:$B$206,$G93))</f>
        <v/>
      </c>
      <c r="B93" s="32">
        <f>IF($G93="","",INDEX('اليومية'!$A$7:$A$206,$G93))</f>
        <v/>
      </c>
      <c r="C93" s="35">
        <f>IF($G93="","",INDEX('اليومية'!$E$7:$E$206,$G93))</f>
        <v/>
      </c>
      <c r="D93" s="27">
        <f>IF($G93="","",N(INDEX('اليومية'!$F$7:$F$206,$G93)))</f>
        <v/>
      </c>
      <c r="E93" s="27">
        <f>IF($G93="","",N(INDEX('اليومية'!$G$7:$G$206,$G93)))</f>
        <v/>
      </c>
      <c r="F93" s="27">
        <f>IF($G93="","",$B$6+SUM(D$9:D93)-SUM(E$9:E93))</f>
        <v/>
      </c>
      <c r="G93" s="32">
        <f>IFERROR(MATCH(ROW()-8,'اليومية'!$I$7:$I$206,0),"")</f>
        <v/>
      </c>
    </row>
    <row r="94">
      <c r="A94" s="34">
        <f>IF($G94="","",INDEX('اليومية'!$B$7:$B$206,$G94))</f>
        <v/>
      </c>
      <c r="B94" s="32">
        <f>IF($G94="","",INDEX('اليومية'!$A$7:$A$206,$G94))</f>
        <v/>
      </c>
      <c r="C94" s="35">
        <f>IF($G94="","",INDEX('اليومية'!$E$7:$E$206,$G94))</f>
        <v/>
      </c>
      <c r="D94" s="27">
        <f>IF($G94="","",N(INDEX('اليومية'!$F$7:$F$206,$G94)))</f>
        <v/>
      </c>
      <c r="E94" s="27">
        <f>IF($G94="","",N(INDEX('اليومية'!$G$7:$G$206,$G94)))</f>
        <v/>
      </c>
      <c r="F94" s="27">
        <f>IF($G94="","",$B$6+SUM(D$9:D94)-SUM(E$9:E94))</f>
        <v/>
      </c>
      <c r="G94" s="32">
        <f>IFERROR(MATCH(ROW()-8,'اليومية'!$I$7:$I$206,0),"")</f>
        <v/>
      </c>
    </row>
    <row r="95">
      <c r="A95" s="34">
        <f>IF($G95="","",INDEX('اليومية'!$B$7:$B$206,$G95))</f>
        <v/>
      </c>
      <c r="B95" s="32">
        <f>IF($G95="","",INDEX('اليومية'!$A$7:$A$206,$G95))</f>
        <v/>
      </c>
      <c r="C95" s="35">
        <f>IF($G95="","",INDEX('اليومية'!$E$7:$E$206,$G95))</f>
        <v/>
      </c>
      <c r="D95" s="27">
        <f>IF($G95="","",N(INDEX('اليومية'!$F$7:$F$206,$G95)))</f>
        <v/>
      </c>
      <c r="E95" s="27">
        <f>IF($G95="","",N(INDEX('اليومية'!$G$7:$G$206,$G95)))</f>
        <v/>
      </c>
      <c r="F95" s="27">
        <f>IF($G95="","",$B$6+SUM(D$9:D95)-SUM(E$9:E95))</f>
        <v/>
      </c>
      <c r="G95" s="32">
        <f>IFERROR(MATCH(ROW()-8,'اليومية'!$I$7:$I$206,0),"")</f>
        <v/>
      </c>
    </row>
    <row r="96">
      <c r="A96" s="34">
        <f>IF($G96="","",INDEX('اليومية'!$B$7:$B$206,$G96))</f>
        <v/>
      </c>
      <c r="B96" s="32">
        <f>IF($G96="","",INDEX('اليومية'!$A$7:$A$206,$G96))</f>
        <v/>
      </c>
      <c r="C96" s="35">
        <f>IF($G96="","",INDEX('اليومية'!$E$7:$E$206,$G96))</f>
        <v/>
      </c>
      <c r="D96" s="27">
        <f>IF($G96="","",N(INDEX('اليومية'!$F$7:$F$206,$G96)))</f>
        <v/>
      </c>
      <c r="E96" s="27">
        <f>IF($G96="","",N(INDEX('اليومية'!$G$7:$G$206,$G96)))</f>
        <v/>
      </c>
      <c r="F96" s="27">
        <f>IF($G96="","",$B$6+SUM(D$9:D96)-SUM(E$9:E96))</f>
        <v/>
      </c>
      <c r="G96" s="32">
        <f>IFERROR(MATCH(ROW()-8,'اليومية'!$I$7:$I$206,0),"")</f>
        <v/>
      </c>
    </row>
    <row r="97">
      <c r="A97" s="34">
        <f>IF($G97="","",INDEX('اليومية'!$B$7:$B$206,$G97))</f>
        <v/>
      </c>
      <c r="B97" s="32">
        <f>IF($G97="","",INDEX('اليومية'!$A$7:$A$206,$G97))</f>
        <v/>
      </c>
      <c r="C97" s="35">
        <f>IF($G97="","",INDEX('اليومية'!$E$7:$E$206,$G97))</f>
        <v/>
      </c>
      <c r="D97" s="27">
        <f>IF($G97="","",N(INDEX('اليومية'!$F$7:$F$206,$G97)))</f>
        <v/>
      </c>
      <c r="E97" s="27">
        <f>IF($G97="","",N(INDEX('اليومية'!$G$7:$G$206,$G97)))</f>
        <v/>
      </c>
      <c r="F97" s="27">
        <f>IF($G97="","",$B$6+SUM(D$9:D97)-SUM(E$9:E97))</f>
        <v/>
      </c>
      <c r="G97" s="32">
        <f>IFERROR(MATCH(ROW()-8,'اليومية'!$I$7:$I$206,0),"")</f>
        <v/>
      </c>
    </row>
    <row r="98">
      <c r="A98" s="34">
        <f>IF($G98="","",INDEX('اليومية'!$B$7:$B$206,$G98))</f>
        <v/>
      </c>
      <c r="B98" s="32">
        <f>IF($G98="","",INDEX('اليومية'!$A$7:$A$206,$G98))</f>
        <v/>
      </c>
      <c r="C98" s="35">
        <f>IF($G98="","",INDEX('اليومية'!$E$7:$E$206,$G98))</f>
        <v/>
      </c>
      <c r="D98" s="27">
        <f>IF($G98="","",N(INDEX('اليومية'!$F$7:$F$206,$G98)))</f>
        <v/>
      </c>
      <c r="E98" s="27">
        <f>IF($G98="","",N(INDEX('اليومية'!$G$7:$G$206,$G98)))</f>
        <v/>
      </c>
      <c r="F98" s="27">
        <f>IF($G98="","",$B$6+SUM(D$9:D98)-SUM(E$9:E98))</f>
        <v/>
      </c>
      <c r="G98" s="32">
        <f>IFERROR(MATCH(ROW()-8,'اليومية'!$I$7:$I$206,0),"")</f>
        <v/>
      </c>
    </row>
    <row r="99">
      <c r="A99" s="34">
        <f>IF($G99="","",INDEX('اليومية'!$B$7:$B$206,$G99))</f>
        <v/>
      </c>
      <c r="B99" s="32">
        <f>IF($G99="","",INDEX('اليومية'!$A$7:$A$206,$G99))</f>
        <v/>
      </c>
      <c r="C99" s="35">
        <f>IF($G99="","",INDEX('اليومية'!$E$7:$E$206,$G99))</f>
        <v/>
      </c>
      <c r="D99" s="27">
        <f>IF($G99="","",N(INDEX('اليومية'!$F$7:$F$206,$G99)))</f>
        <v/>
      </c>
      <c r="E99" s="27">
        <f>IF($G99="","",N(INDEX('اليومية'!$G$7:$G$206,$G99)))</f>
        <v/>
      </c>
      <c r="F99" s="27">
        <f>IF($G99="","",$B$6+SUM(D$9:D99)-SUM(E$9:E99))</f>
        <v/>
      </c>
      <c r="G99" s="32">
        <f>IFERROR(MATCH(ROW()-8,'اليومية'!$I$7:$I$206,0),"")</f>
        <v/>
      </c>
    </row>
    <row r="100">
      <c r="A100" s="34">
        <f>IF($G100="","",INDEX('اليومية'!$B$7:$B$206,$G100))</f>
        <v/>
      </c>
      <c r="B100" s="32">
        <f>IF($G100="","",INDEX('اليومية'!$A$7:$A$206,$G100))</f>
        <v/>
      </c>
      <c r="C100" s="35">
        <f>IF($G100="","",INDEX('اليومية'!$E$7:$E$206,$G100))</f>
        <v/>
      </c>
      <c r="D100" s="27">
        <f>IF($G100="","",N(INDEX('اليومية'!$F$7:$F$206,$G100)))</f>
        <v/>
      </c>
      <c r="E100" s="27">
        <f>IF($G100="","",N(INDEX('اليومية'!$G$7:$G$206,$G100)))</f>
        <v/>
      </c>
      <c r="F100" s="27">
        <f>IF($G100="","",$B$6+SUM(D$9:D100)-SUM(E$9:E100))</f>
        <v/>
      </c>
      <c r="G100" s="32">
        <f>IFERROR(MATCH(ROW()-8,'اليومية'!$I$7:$I$206,0),"")</f>
        <v/>
      </c>
    </row>
    <row r="101">
      <c r="A101" s="34">
        <f>IF($G101="","",INDEX('اليومية'!$B$7:$B$206,$G101))</f>
        <v/>
      </c>
      <c r="B101" s="32">
        <f>IF($G101="","",INDEX('اليومية'!$A$7:$A$206,$G101))</f>
        <v/>
      </c>
      <c r="C101" s="35">
        <f>IF($G101="","",INDEX('اليومية'!$E$7:$E$206,$G101))</f>
        <v/>
      </c>
      <c r="D101" s="27">
        <f>IF($G101="","",N(INDEX('اليومية'!$F$7:$F$206,$G101)))</f>
        <v/>
      </c>
      <c r="E101" s="27">
        <f>IF($G101="","",N(INDEX('اليومية'!$G$7:$G$206,$G101)))</f>
        <v/>
      </c>
      <c r="F101" s="27">
        <f>IF($G101="","",$B$6+SUM(D$9:D101)-SUM(E$9:E101))</f>
        <v/>
      </c>
      <c r="G101" s="32">
        <f>IFERROR(MATCH(ROW()-8,'اليومية'!$I$7:$I$206,0),"")</f>
        <v/>
      </c>
    </row>
    <row r="102">
      <c r="A102" s="34">
        <f>IF($G102="","",INDEX('اليومية'!$B$7:$B$206,$G102))</f>
        <v/>
      </c>
      <c r="B102" s="32">
        <f>IF($G102="","",INDEX('اليومية'!$A$7:$A$206,$G102))</f>
        <v/>
      </c>
      <c r="C102" s="35">
        <f>IF($G102="","",INDEX('اليومية'!$E$7:$E$206,$G102))</f>
        <v/>
      </c>
      <c r="D102" s="27">
        <f>IF($G102="","",N(INDEX('اليومية'!$F$7:$F$206,$G102)))</f>
        <v/>
      </c>
      <c r="E102" s="27">
        <f>IF($G102="","",N(INDEX('اليومية'!$G$7:$G$206,$G102)))</f>
        <v/>
      </c>
      <c r="F102" s="27">
        <f>IF($G102="","",$B$6+SUM(D$9:D102)-SUM(E$9:E102))</f>
        <v/>
      </c>
      <c r="G102" s="32">
        <f>IFERROR(MATCH(ROW()-8,'اليومية'!$I$7:$I$206,0),"")</f>
        <v/>
      </c>
    </row>
    <row r="103">
      <c r="A103" s="34">
        <f>IF($G103="","",INDEX('اليومية'!$B$7:$B$206,$G103))</f>
        <v/>
      </c>
      <c r="B103" s="32">
        <f>IF($G103="","",INDEX('اليومية'!$A$7:$A$206,$G103))</f>
        <v/>
      </c>
      <c r="C103" s="35">
        <f>IF($G103="","",INDEX('اليومية'!$E$7:$E$206,$G103))</f>
        <v/>
      </c>
      <c r="D103" s="27">
        <f>IF($G103="","",N(INDEX('اليومية'!$F$7:$F$206,$G103)))</f>
        <v/>
      </c>
      <c r="E103" s="27">
        <f>IF($G103="","",N(INDEX('اليومية'!$G$7:$G$206,$G103)))</f>
        <v/>
      </c>
      <c r="F103" s="27">
        <f>IF($G103="","",$B$6+SUM(D$9:D103)-SUM(E$9:E103))</f>
        <v/>
      </c>
      <c r="G103" s="32">
        <f>IFERROR(MATCH(ROW()-8,'اليومية'!$I$7:$I$206,0),"")</f>
        <v/>
      </c>
    </row>
    <row r="104">
      <c r="A104" s="34">
        <f>IF($G104="","",INDEX('اليومية'!$B$7:$B$206,$G104))</f>
        <v/>
      </c>
      <c r="B104" s="32">
        <f>IF($G104="","",INDEX('اليومية'!$A$7:$A$206,$G104))</f>
        <v/>
      </c>
      <c r="C104" s="35">
        <f>IF($G104="","",INDEX('اليومية'!$E$7:$E$206,$G104))</f>
        <v/>
      </c>
      <c r="D104" s="27">
        <f>IF($G104="","",N(INDEX('اليومية'!$F$7:$F$206,$G104)))</f>
        <v/>
      </c>
      <c r="E104" s="27">
        <f>IF($G104="","",N(INDEX('اليومية'!$G$7:$G$206,$G104)))</f>
        <v/>
      </c>
      <c r="F104" s="27">
        <f>IF($G104="","",$B$6+SUM(D$9:D104)-SUM(E$9:E104))</f>
        <v/>
      </c>
      <c r="G104" s="32">
        <f>IFERROR(MATCH(ROW()-8,'اليومية'!$I$7:$I$206,0),"")</f>
        <v/>
      </c>
    </row>
    <row r="105">
      <c r="A105" s="34">
        <f>IF($G105="","",INDEX('اليومية'!$B$7:$B$206,$G105))</f>
        <v/>
      </c>
      <c r="B105" s="32">
        <f>IF($G105="","",INDEX('اليومية'!$A$7:$A$206,$G105))</f>
        <v/>
      </c>
      <c r="C105" s="35">
        <f>IF($G105="","",INDEX('اليومية'!$E$7:$E$206,$G105))</f>
        <v/>
      </c>
      <c r="D105" s="27">
        <f>IF($G105="","",N(INDEX('اليومية'!$F$7:$F$206,$G105)))</f>
        <v/>
      </c>
      <c r="E105" s="27">
        <f>IF($G105="","",N(INDEX('اليومية'!$G$7:$G$206,$G105)))</f>
        <v/>
      </c>
      <c r="F105" s="27">
        <f>IF($G105="","",$B$6+SUM(D$9:D105)-SUM(E$9:E105))</f>
        <v/>
      </c>
      <c r="G105" s="32">
        <f>IFERROR(MATCH(ROW()-8,'اليومية'!$I$7:$I$206,0),"")</f>
        <v/>
      </c>
    </row>
    <row r="106">
      <c r="A106" s="34">
        <f>IF($G106="","",INDEX('اليومية'!$B$7:$B$206,$G106))</f>
        <v/>
      </c>
      <c r="B106" s="32">
        <f>IF($G106="","",INDEX('اليومية'!$A$7:$A$206,$G106))</f>
        <v/>
      </c>
      <c r="C106" s="35">
        <f>IF($G106="","",INDEX('اليومية'!$E$7:$E$206,$G106))</f>
        <v/>
      </c>
      <c r="D106" s="27">
        <f>IF($G106="","",N(INDEX('اليومية'!$F$7:$F$206,$G106)))</f>
        <v/>
      </c>
      <c r="E106" s="27">
        <f>IF($G106="","",N(INDEX('اليومية'!$G$7:$G$206,$G106)))</f>
        <v/>
      </c>
      <c r="F106" s="27">
        <f>IF($G106="","",$B$6+SUM(D$9:D106)-SUM(E$9:E106))</f>
        <v/>
      </c>
      <c r="G106" s="32">
        <f>IFERROR(MATCH(ROW()-8,'اليومية'!$I$7:$I$206,0),"")</f>
        <v/>
      </c>
    </row>
    <row r="107">
      <c r="A107" s="34">
        <f>IF($G107="","",INDEX('اليومية'!$B$7:$B$206,$G107))</f>
        <v/>
      </c>
      <c r="B107" s="32">
        <f>IF($G107="","",INDEX('اليومية'!$A$7:$A$206,$G107))</f>
        <v/>
      </c>
      <c r="C107" s="35">
        <f>IF($G107="","",INDEX('اليومية'!$E$7:$E$206,$G107))</f>
        <v/>
      </c>
      <c r="D107" s="27">
        <f>IF($G107="","",N(INDEX('اليومية'!$F$7:$F$206,$G107)))</f>
        <v/>
      </c>
      <c r="E107" s="27">
        <f>IF($G107="","",N(INDEX('اليومية'!$G$7:$G$206,$G107)))</f>
        <v/>
      </c>
      <c r="F107" s="27">
        <f>IF($G107="","",$B$6+SUM(D$9:D107)-SUM(E$9:E107))</f>
        <v/>
      </c>
      <c r="G107" s="32">
        <f>IFERROR(MATCH(ROW()-8,'اليومية'!$I$7:$I$206,0),"")</f>
        <v/>
      </c>
    </row>
    <row r="108">
      <c r="A108" s="34">
        <f>IF($G108="","",INDEX('اليومية'!$B$7:$B$206,$G108))</f>
        <v/>
      </c>
      <c r="B108" s="32">
        <f>IF($G108="","",INDEX('اليومية'!$A$7:$A$206,$G108))</f>
        <v/>
      </c>
      <c r="C108" s="35">
        <f>IF($G108="","",INDEX('اليومية'!$E$7:$E$206,$G108))</f>
        <v/>
      </c>
      <c r="D108" s="27">
        <f>IF($G108="","",N(INDEX('اليومية'!$F$7:$F$206,$G108)))</f>
        <v/>
      </c>
      <c r="E108" s="27">
        <f>IF($G108="","",N(INDEX('اليومية'!$G$7:$G$206,$G108)))</f>
        <v/>
      </c>
      <c r="F108" s="27">
        <f>IF($G108="","",$B$6+SUM(D$9:D108)-SUM(E$9:E108))</f>
        <v/>
      </c>
      <c r="G108" s="32">
        <f>IFERROR(MATCH(ROW()-8,'اليومية'!$I$7:$I$206,0),"")</f>
        <v/>
      </c>
    </row>
  </sheetData>
  <sheetProtection selectLockedCells="0" selectUnlockedCells="0" sheet="1" objects="0" insertRows="1" insertHyperlinks="1" autoFilter="0" scenarios="0" formatColumns="0" deleteColumns="1" insertColumns="1" pivotTables="1" deleteRows="1" formatCells="0" formatRows="0" sort="0"/>
  <mergeCells count="2">
    <mergeCell ref="A2:F2"/>
    <mergeCell ref="A1:F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8"/>
  <sheetViews>
    <sheetView showGridLines="0" rightToLeft="1" workbookViewId="0">
      <pane ySplit="6" topLeftCell="A7" activePane="bottomLeft" state="frozen"/>
      <selection pane="bottomLeft" activeCell="A1" sqref="A1"/>
    </sheetView>
  </sheetViews>
  <sheetFormatPr baseColWidth="8" defaultRowHeight="15"/>
  <cols>
    <col width="9" customWidth="1" min="1" max="1"/>
    <col width="30" customWidth="1" min="2" max="2"/>
    <col width="14" customWidth="1" min="3" max="3"/>
    <col width="14" customWidth="1" min="4" max="4"/>
    <col width="14" customWidth="1" min="5" max="5"/>
    <col width="14" customWidth="1" min="6" max="6"/>
    <col width="15" customWidth="1" min="7" max="7"/>
    <col width="15" customWidth="1" min="8" max="8"/>
  </cols>
  <sheetData>
    <row r="1" ht="30" customHeight="1">
      <c r="A1" s="15" t="inlineStr">
        <is>
          <t>ميزان المراجعة بالأرصدة والمجاميع</t>
        </is>
      </c>
      <c r="B1" s="16" t="n"/>
      <c r="C1" s="16" t="n"/>
      <c r="D1" s="16" t="n"/>
      <c r="E1" s="16" t="n"/>
      <c r="F1" s="16" t="n"/>
      <c r="G1" s="16" t="n"/>
      <c r="H1" s="16" t="n"/>
    </row>
    <row r="2" ht="30" customHeight="1">
      <c r="A2" s="17" t="inlineStr">
        <is>
          <t>يتحدث تلقائيًا من الدليل واليومية.</t>
        </is>
      </c>
    </row>
    <row r="5" ht="22" customHeight="1">
      <c r="A5" s="18" t="inlineStr"/>
      <c r="B5" s="18" t="inlineStr"/>
      <c r="C5" s="18" t="inlineStr">
        <is>
          <t>الرصيد الافتتاحي</t>
        </is>
      </c>
      <c r="D5" s="28" t="n"/>
      <c r="E5" s="18" t="inlineStr">
        <is>
          <t>حركة الفترة</t>
        </is>
      </c>
      <c r="F5" s="28" t="n"/>
      <c r="G5" s="18" t="inlineStr">
        <is>
          <t>الرصيد الختامي</t>
        </is>
      </c>
      <c r="H5" s="28" t="n"/>
    </row>
    <row r="6" ht="30" customHeight="1">
      <c r="A6" s="18" t="inlineStr">
        <is>
          <t>الكود</t>
        </is>
      </c>
      <c r="B6" s="18" t="inlineStr">
        <is>
          <t>اسم الحساب</t>
        </is>
      </c>
      <c r="C6" s="18" t="inlineStr">
        <is>
          <t>مدين</t>
        </is>
      </c>
      <c r="D6" s="18" t="inlineStr">
        <is>
          <t>دائن</t>
        </is>
      </c>
      <c r="E6" s="18" t="inlineStr">
        <is>
          <t>مدين</t>
        </is>
      </c>
      <c r="F6" s="18" t="inlineStr">
        <is>
          <t>دائن</t>
        </is>
      </c>
      <c r="G6" s="18" t="inlineStr">
        <is>
          <t>مدين</t>
        </is>
      </c>
      <c r="H6" s="18" t="inlineStr">
        <is>
          <t>دائن</t>
        </is>
      </c>
    </row>
    <row r="7">
      <c r="A7" s="32">
        <f>IF('دليل الحسابات'!A7="","",'دليل الحسابات'!A7)</f>
        <v/>
      </c>
      <c r="B7" s="35">
        <f>IF(A7="","",'دليل الحسابات'!B7)</f>
        <v/>
      </c>
      <c r="C7" s="27">
        <f>IF(A7="","",N('دليل الحسابات'!D7))</f>
        <v/>
      </c>
      <c r="D7" s="27">
        <f>IF(A7="","",N('دليل الحسابات'!E7))</f>
        <v/>
      </c>
      <c r="E7" s="27">
        <f>IF(A7="","",SUMIF('اليومية'!$C$7:$C$206,A7,'اليومية'!$F$7:$F$206))</f>
        <v/>
      </c>
      <c r="F7" s="27">
        <f>IF(A7="","",SUMIF('اليومية'!$C$7:$C$206,A7,'اليومية'!$G$7:$G$206))</f>
        <v/>
      </c>
      <c r="G7" s="27">
        <f>IF(A7="","",MAX(0,C7+E7-D7-F7))</f>
        <v/>
      </c>
      <c r="H7" s="27">
        <f>IF(A7="","",MAX(0,D7+F7-C7-E7))</f>
        <v/>
      </c>
    </row>
    <row r="8">
      <c r="A8" s="32">
        <f>IF('دليل الحسابات'!A8="","",'دليل الحسابات'!A8)</f>
        <v/>
      </c>
      <c r="B8" s="35">
        <f>IF(A8="","",'دليل الحسابات'!B8)</f>
        <v/>
      </c>
      <c r="C8" s="27">
        <f>IF(A8="","",N('دليل الحسابات'!D8))</f>
        <v/>
      </c>
      <c r="D8" s="27">
        <f>IF(A8="","",N('دليل الحسابات'!E8))</f>
        <v/>
      </c>
      <c r="E8" s="27">
        <f>IF(A8="","",SUMIF('اليومية'!$C$7:$C$206,A8,'اليومية'!$F$7:$F$206))</f>
        <v/>
      </c>
      <c r="F8" s="27">
        <f>IF(A8="","",SUMIF('اليومية'!$C$7:$C$206,A8,'اليومية'!$G$7:$G$206))</f>
        <v/>
      </c>
      <c r="G8" s="27">
        <f>IF(A8="","",MAX(0,C8+E8-D8-F8))</f>
        <v/>
      </c>
      <c r="H8" s="27">
        <f>IF(A8="","",MAX(0,D8+F8-C8-E8))</f>
        <v/>
      </c>
    </row>
    <row r="9">
      <c r="A9" s="32">
        <f>IF('دليل الحسابات'!A9="","",'دليل الحسابات'!A9)</f>
        <v/>
      </c>
      <c r="B9" s="35">
        <f>IF(A9="","",'دليل الحسابات'!B9)</f>
        <v/>
      </c>
      <c r="C9" s="27">
        <f>IF(A9="","",N('دليل الحسابات'!D9))</f>
        <v/>
      </c>
      <c r="D9" s="27">
        <f>IF(A9="","",N('دليل الحسابات'!E9))</f>
        <v/>
      </c>
      <c r="E9" s="27">
        <f>IF(A9="","",SUMIF('اليومية'!$C$7:$C$206,A9,'اليومية'!$F$7:$F$206))</f>
        <v/>
      </c>
      <c r="F9" s="27">
        <f>IF(A9="","",SUMIF('اليومية'!$C$7:$C$206,A9,'اليومية'!$G$7:$G$206))</f>
        <v/>
      </c>
      <c r="G9" s="27">
        <f>IF(A9="","",MAX(0,C9+E9-D9-F9))</f>
        <v/>
      </c>
      <c r="H9" s="27">
        <f>IF(A9="","",MAX(0,D9+F9-C9-E9))</f>
        <v/>
      </c>
    </row>
    <row r="10">
      <c r="A10" s="32">
        <f>IF('دليل الحسابات'!A10="","",'دليل الحسابات'!A10)</f>
        <v/>
      </c>
      <c r="B10" s="35">
        <f>IF(A10="","",'دليل الحسابات'!B10)</f>
        <v/>
      </c>
      <c r="C10" s="27">
        <f>IF(A10="","",N('دليل الحسابات'!D10))</f>
        <v/>
      </c>
      <c r="D10" s="27">
        <f>IF(A10="","",N('دليل الحسابات'!E10))</f>
        <v/>
      </c>
      <c r="E10" s="27">
        <f>IF(A10="","",SUMIF('اليومية'!$C$7:$C$206,A10,'اليومية'!$F$7:$F$206))</f>
        <v/>
      </c>
      <c r="F10" s="27">
        <f>IF(A10="","",SUMIF('اليومية'!$C$7:$C$206,A10,'اليومية'!$G$7:$G$206))</f>
        <v/>
      </c>
      <c r="G10" s="27">
        <f>IF(A10="","",MAX(0,C10+E10-D10-F10))</f>
        <v/>
      </c>
      <c r="H10" s="27">
        <f>IF(A10="","",MAX(0,D10+F10-C10-E10))</f>
        <v/>
      </c>
    </row>
    <row r="11">
      <c r="A11" s="32">
        <f>IF('دليل الحسابات'!A11="","",'دليل الحسابات'!A11)</f>
        <v/>
      </c>
      <c r="B11" s="35">
        <f>IF(A11="","",'دليل الحسابات'!B11)</f>
        <v/>
      </c>
      <c r="C11" s="27">
        <f>IF(A11="","",N('دليل الحسابات'!D11))</f>
        <v/>
      </c>
      <c r="D11" s="27">
        <f>IF(A11="","",N('دليل الحسابات'!E11))</f>
        <v/>
      </c>
      <c r="E11" s="27">
        <f>IF(A11="","",SUMIF('اليومية'!$C$7:$C$206,A11,'اليومية'!$F$7:$F$206))</f>
        <v/>
      </c>
      <c r="F11" s="27">
        <f>IF(A11="","",SUMIF('اليومية'!$C$7:$C$206,A11,'اليومية'!$G$7:$G$206))</f>
        <v/>
      </c>
      <c r="G11" s="27">
        <f>IF(A11="","",MAX(0,C11+E11-D11-F11))</f>
        <v/>
      </c>
      <c r="H11" s="27">
        <f>IF(A11="","",MAX(0,D11+F11-C11-E11))</f>
        <v/>
      </c>
    </row>
    <row r="12">
      <c r="A12" s="32">
        <f>IF('دليل الحسابات'!A12="","",'دليل الحسابات'!A12)</f>
        <v/>
      </c>
      <c r="B12" s="35">
        <f>IF(A12="","",'دليل الحسابات'!B12)</f>
        <v/>
      </c>
      <c r="C12" s="27">
        <f>IF(A12="","",N('دليل الحسابات'!D12))</f>
        <v/>
      </c>
      <c r="D12" s="27">
        <f>IF(A12="","",N('دليل الحسابات'!E12))</f>
        <v/>
      </c>
      <c r="E12" s="27">
        <f>IF(A12="","",SUMIF('اليومية'!$C$7:$C$206,A12,'اليومية'!$F$7:$F$206))</f>
        <v/>
      </c>
      <c r="F12" s="27">
        <f>IF(A12="","",SUMIF('اليومية'!$C$7:$C$206,A12,'اليومية'!$G$7:$G$206))</f>
        <v/>
      </c>
      <c r="G12" s="27">
        <f>IF(A12="","",MAX(0,C12+E12-D12-F12))</f>
        <v/>
      </c>
      <c r="H12" s="27">
        <f>IF(A12="","",MAX(0,D12+F12-C12-E12))</f>
        <v/>
      </c>
    </row>
    <row r="13">
      <c r="A13" s="32">
        <f>IF('دليل الحسابات'!A13="","",'دليل الحسابات'!A13)</f>
        <v/>
      </c>
      <c r="B13" s="35">
        <f>IF(A13="","",'دليل الحسابات'!B13)</f>
        <v/>
      </c>
      <c r="C13" s="27">
        <f>IF(A13="","",N('دليل الحسابات'!D13))</f>
        <v/>
      </c>
      <c r="D13" s="27">
        <f>IF(A13="","",N('دليل الحسابات'!E13))</f>
        <v/>
      </c>
      <c r="E13" s="27">
        <f>IF(A13="","",SUMIF('اليومية'!$C$7:$C$206,A13,'اليومية'!$F$7:$F$206))</f>
        <v/>
      </c>
      <c r="F13" s="27">
        <f>IF(A13="","",SUMIF('اليومية'!$C$7:$C$206,A13,'اليومية'!$G$7:$G$206))</f>
        <v/>
      </c>
      <c r="G13" s="27">
        <f>IF(A13="","",MAX(0,C13+E13-D13-F13))</f>
        <v/>
      </c>
      <c r="H13" s="27">
        <f>IF(A13="","",MAX(0,D13+F13-C13-E13))</f>
        <v/>
      </c>
    </row>
    <row r="14">
      <c r="A14" s="32">
        <f>IF('دليل الحسابات'!A14="","",'دليل الحسابات'!A14)</f>
        <v/>
      </c>
      <c r="B14" s="35">
        <f>IF(A14="","",'دليل الحسابات'!B14)</f>
        <v/>
      </c>
      <c r="C14" s="27">
        <f>IF(A14="","",N('دليل الحسابات'!D14))</f>
        <v/>
      </c>
      <c r="D14" s="27">
        <f>IF(A14="","",N('دليل الحسابات'!E14))</f>
        <v/>
      </c>
      <c r="E14" s="27">
        <f>IF(A14="","",SUMIF('اليومية'!$C$7:$C$206,A14,'اليومية'!$F$7:$F$206))</f>
        <v/>
      </c>
      <c r="F14" s="27">
        <f>IF(A14="","",SUMIF('اليومية'!$C$7:$C$206,A14,'اليومية'!$G$7:$G$206))</f>
        <v/>
      </c>
      <c r="G14" s="27">
        <f>IF(A14="","",MAX(0,C14+E14-D14-F14))</f>
        <v/>
      </c>
      <c r="H14" s="27">
        <f>IF(A14="","",MAX(0,D14+F14-C14-E14))</f>
        <v/>
      </c>
    </row>
    <row r="15">
      <c r="A15" s="32">
        <f>IF('دليل الحسابات'!A15="","",'دليل الحسابات'!A15)</f>
        <v/>
      </c>
      <c r="B15" s="35">
        <f>IF(A15="","",'دليل الحسابات'!B15)</f>
        <v/>
      </c>
      <c r="C15" s="27">
        <f>IF(A15="","",N('دليل الحسابات'!D15))</f>
        <v/>
      </c>
      <c r="D15" s="27">
        <f>IF(A15="","",N('دليل الحسابات'!E15))</f>
        <v/>
      </c>
      <c r="E15" s="27">
        <f>IF(A15="","",SUMIF('اليومية'!$C$7:$C$206,A15,'اليومية'!$F$7:$F$206))</f>
        <v/>
      </c>
      <c r="F15" s="27">
        <f>IF(A15="","",SUMIF('اليومية'!$C$7:$C$206,A15,'اليومية'!$G$7:$G$206))</f>
        <v/>
      </c>
      <c r="G15" s="27">
        <f>IF(A15="","",MAX(0,C15+E15-D15-F15))</f>
        <v/>
      </c>
      <c r="H15" s="27">
        <f>IF(A15="","",MAX(0,D15+F15-C15-E15))</f>
        <v/>
      </c>
    </row>
    <row r="16">
      <c r="A16" s="32">
        <f>IF('دليل الحسابات'!A16="","",'دليل الحسابات'!A16)</f>
        <v/>
      </c>
      <c r="B16" s="35">
        <f>IF(A16="","",'دليل الحسابات'!B16)</f>
        <v/>
      </c>
      <c r="C16" s="27">
        <f>IF(A16="","",N('دليل الحسابات'!D16))</f>
        <v/>
      </c>
      <c r="D16" s="27">
        <f>IF(A16="","",N('دليل الحسابات'!E16))</f>
        <v/>
      </c>
      <c r="E16" s="27">
        <f>IF(A16="","",SUMIF('اليومية'!$C$7:$C$206,A16,'اليومية'!$F$7:$F$206))</f>
        <v/>
      </c>
      <c r="F16" s="27">
        <f>IF(A16="","",SUMIF('اليومية'!$C$7:$C$206,A16,'اليومية'!$G$7:$G$206))</f>
        <v/>
      </c>
      <c r="G16" s="27">
        <f>IF(A16="","",MAX(0,C16+E16-D16-F16))</f>
        <v/>
      </c>
      <c r="H16" s="27">
        <f>IF(A16="","",MAX(0,D16+F16-C16-E16))</f>
        <v/>
      </c>
    </row>
    <row r="17">
      <c r="A17" s="32">
        <f>IF('دليل الحسابات'!A17="","",'دليل الحسابات'!A17)</f>
        <v/>
      </c>
      <c r="B17" s="35">
        <f>IF(A17="","",'دليل الحسابات'!B17)</f>
        <v/>
      </c>
      <c r="C17" s="27">
        <f>IF(A17="","",N('دليل الحسابات'!D17))</f>
        <v/>
      </c>
      <c r="D17" s="27">
        <f>IF(A17="","",N('دليل الحسابات'!E17))</f>
        <v/>
      </c>
      <c r="E17" s="27">
        <f>IF(A17="","",SUMIF('اليومية'!$C$7:$C$206,A17,'اليومية'!$F$7:$F$206))</f>
        <v/>
      </c>
      <c r="F17" s="27">
        <f>IF(A17="","",SUMIF('اليومية'!$C$7:$C$206,A17,'اليومية'!$G$7:$G$206))</f>
        <v/>
      </c>
      <c r="G17" s="27">
        <f>IF(A17="","",MAX(0,C17+E17-D17-F17))</f>
        <v/>
      </c>
      <c r="H17" s="27">
        <f>IF(A17="","",MAX(0,D17+F17-C17-E17))</f>
        <v/>
      </c>
    </row>
    <row r="18">
      <c r="A18" s="32">
        <f>IF('دليل الحسابات'!A18="","",'دليل الحسابات'!A18)</f>
        <v/>
      </c>
      <c r="B18" s="35">
        <f>IF(A18="","",'دليل الحسابات'!B18)</f>
        <v/>
      </c>
      <c r="C18" s="27">
        <f>IF(A18="","",N('دليل الحسابات'!D18))</f>
        <v/>
      </c>
      <c r="D18" s="27">
        <f>IF(A18="","",N('دليل الحسابات'!E18))</f>
        <v/>
      </c>
      <c r="E18" s="27">
        <f>IF(A18="","",SUMIF('اليومية'!$C$7:$C$206,A18,'اليومية'!$F$7:$F$206))</f>
        <v/>
      </c>
      <c r="F18" s="27">
        <f>IF(A18="","",SUMIF('اليومية'!$C$7:$C$206,A18,'اليومية'!$G$7:$G$206))</f>
        <v/>
      </c>
      <c r="G18" s="27">
        <f>IF(A18="","",MAX(0,C18+E18-D18-F18))</f>
        <v/>
      </c>
      <c r="H18" s="27">
        <f>IF(A18="","",MAX(0,D18+F18-C18-E18))</f>
        <v/>
      </c>
    </row>
    <row r="19">
      <c r="A19" s="32">
        <f>IF('دليل الحسابات'!A19="","",'دليل الحسابات'!A19)</f>
        <v/>
      </c>
      <c r="B19" s="35">
        <f>IF(A19="","",'دليل الحسابات'!B19)</f>
        <v/>
      </c>
      <c r="C19" s="27">
        <f>IF(A19="","",N('دليل الحسابات'!D19))</f>
        <v/>
      </c>
      <c r="D19" s="27">
        <f>IF(A19="","",N('دليل الحسابات'!E19))</f>
        <v/>
      </c>
      <c r="E19" s="27">
        <f>IF(A19="","",SUMIF('اليومية'!$C$7:$C$206,A19,'اليومية'!$F$7:$F$206))</f>
        <v/>
      </c>
      <c r="F19" s="27">
        <f>IF(A19="","",SUMIF('اليومية'!$C$7:$C$206,A19,'اليومية'!$G$7:$G$206))</f>
        <v/>
      </c>
      <c r="G19" s="27">
        <f>IF(A19="","",MAX(0,C19+E19-D19-F19))</f>
        <v/>
      </c>
      <c r="H19" s="27">
        <f>IF(A19="","",MAX(0,D19+F19-C19-E19))</f>
        <v/>
      </c>
    </row>
    <row r="20">
      <c r="A20" s="32">
        <f>IF('دليل الحسابات'!A20="","",'دليل الحسابات'!A20)</f>
        <v/>
      </c>
      <c r="B20" s="35">
        <f>IF(A20="","",'دليل الحسابات'!B20)</f>
        <v/>
      </c>
      <c r="C20" s="27">
        <f>IF(A20="","",N('دليل الحسابات'!D20))</f>
        <v/>
      </c>
      <c r="D20" s="27">
        <f>IF(A20="","",N('دليل الحسابات'!E20))</f>
        <v/>
      </c>
      <c r="E20" s="27">
        <f>IF(A20="","",SUMIF('اليومية'!$C$7:$C$206,A20,'اليومية'!$F$7:$F$206))</f>
        <v/>
      </c>
      <c r="F20" s="27">
        <f>IF(A20="","",SUMIF('اليومية'!$C$7:$C$206,A20,'اليومية'!$G$7:$G$206))</f>
        <v/>
      </c>
      <c r="G20" s="27">
        <f>IF(A20="","",MAX(0,C20+E20-D20-F20))</f>
        <v/>
      </c>
      <c r="H20" s="27">
        <f>IF(A20="","",MAX(0,D20+F20-C20-E20))</f>
        <v/>
      </c>
    </row>
    <row r="21">
      <c r="A21" s="32">
        <f>IF('دليل الحسابات'!A21="","",'دليل الحسابات'!A21)</f>
        <v/>
      </c>
      <c r="B21" s="35">
        <f>IF(A21="","",'دليل الحسابات'!B21)</f>
        <v/>
      </c>
      <c r="C21" s="27">
        <f>IF(A21="","",N('دليل الحسابات'!D21))</f>
        <v/>
      </c>
      <c r="D21" s="27">
        <f>IF(A21="","",N('دليل الحسابات'!E21))</f>
        <v/>
      </c>
      <c r="E21" s="27">
        <f>IF(A21="","",SUMIF('اليومية'!$C$7:$C$206,A21,'اليومية'!$F$7:$F$206))</f>
        <v/>
      </c>
      <c r="F21" s="27">
        <f>IF(A21="","",SUMIF('اليومية'!$C$7:$C$206,A21,'اليومية'!$G$7:$G$206))</f>
        <v/>
      </c>
      <c r="G21" s="27">
        <f>IF(A21="","",MAX(0,C21+E21-D21-F21))</f>
        <v/>
      </c>
      <c r="H21" s="27">
        <f>IF(A21="","",MAX(0,D21+F21-C21-E21))</f>
        <v/>
      </c>
    </row>
    <row r="22">
      <c r="A22" s="32">
        <f>IF('دليل الحسابات'!A22="","",'دليل الحسابات'!A22)</f>
        <v/>
      </c>
      <c r="B22" s="35">
        <f>IF(A22="","",'دليل الحسابات'!B22)</f>
        <v/>
      </c>
      <c r="C22" s="27">
        <f>IF(A22="","",N('دليل الحسابات'!D22))</f>
        <v/>
      </c>
      <c r="D22" s="27">
        <f>IF(A22="","",N('دليل الحسابات'!E22))</f>
        <v/>
      </c>
      <c r="E22" s="27">
        <f>IF(A22="","",SUMIF('اليومية'!$C$7:$C$206,A22,'اليومية'!$F$7:$F$206))</f>
        <v/>
      </c>
      <c r="F22" s="27">
        <f>IF(A22="","",SUMIF('اليومية'!$C$7:$C$206,A22,'اليومية'!$G$7:$G$206))</f>
        <v/>
      </c>
      <c r="G22" s="27">
        <f>IF(A22="","",MAX(0,C22+E22-D22-F22))</f>
        <v/>
      </c>
      <c r="H22" s="27">
        <f>IF(A22="","",MAX(0,D22+F22-C22-E22))</f>
        <v/>
      </c>
    </row>
    <row r="23">
      <c r="A23" s="32">
        <f>IF('دليل الحسابات'!A23="","",'دليل الحسابات'!A23)</f>
        <v/>
      </c>
      <c r="B23" s="35">
        <f>IF(A23="","",'دليل الحسابات'!B23)</f>
        <v/>
      </c>
      <c r="C23" s="27">
        <f>IF(A23="","",N('دليل الحسابات'!D23))</f>
        <v/>
      </c>
      <c r="D23" s="27">
        <f>IF(A23="","",N('دليل الحسابات'!E23))</f>
        <v/>
      </c>
      <c r="E23" s="27">
        <f>IF(A23="","",SUMIF('اليومية'!$C$7:$C$206,A23,'اليومية'!$F$7:$F$206))</f>
        <v/>
      </c>
      <c r="F23" s="27">
        <f>IF(A23="","",SUMIF('اليومية'!$C$7:$C$206,A23,'اليومية'!$G$7:$G$206))</f>
        <v/>
      </c>
      <c r="G23" s="27">
        <f>IF(A23="","",MAX(0,C23+E23-D23-F23))</f>
        <v/>
      </c>
      <c r="H23" s="27">
        <f>IF(A23="","",MAX(0,D23+F23-C23-E23))</f>
        <v/>
      </c>
    </row>
    <row r="24">
      <c r="A24" s="32">
        <f>IF('دليل الحسابات'!A24="","",'دليل الحسابات'!A24)</f>
        <v/>
      </c>
      <c r="B24" s="35">
        <f>IF(A24="","",'دليل الحسابات'!B24)</f>
        <v/>
      </c>
      <c r="C24" s="27">
        <f>IF(A24="","",N('دليل الحسابات'!D24))</f>
        <v/>
      </c>
      <c r="D24" s="27">
        <f>IF(A24="","",N('دليل الحسابات'!E24))</f>
        <v/>
      </c>
      <c r="E24" s="27">
        <f>IF(A24="","",SUMIF('اليومية'!$C$7:$C$206,A24,'اليومية'!$F$7:$F$206))</f>
        <v/>
      </c>
      <c r="F24" s="27">
        <f>IF(A24="","",SUMIF('اليومية'!$C$7:$C$206,A24,'اليومية'!$G$7:$G$206))</f>
        <v/>
      </c>
      <c r="G24" s="27">
        <f>IF(A24="","",MAX(0,C24+E24-D24-F24))</f>
        <v/>
      </c>
      <c r="H24" s="27">
        <f>IF(A24="","",MAX(0,D24+F24-C24-E24))</f>
        <v/>
      </c>
    </row>
    <row r="25">
      <c r="A25" s="32">
        <f>IF('دليل الحسابات'!A25="","",'دليل الحسابات'!A25)</f>
        <v/>
      </c>
      <c r="B25" s="35">
        <f>IF(A25="","",'دليل الحسابات'!B25)</f>
        <v/>
      </c>
      <c r="C25" s="27">
        <f>IF(A25="","",N('دليل الحسابات'!D25))</f>
        <v/>
      </c>
      <c r="D25" s="27">
        <f>IF(A25="","",N('دليل الحسابات'!E25))</f>
        <v/>
      </c>
      <c r="E25" s="27">
        <f>IF(A25="","",SUMIF('اليومية'!$C$7:$C$206,A25,'اليومية'!$F$7:$F$206))</f>
        <v/>
      </c>
      <c r="F25" s="27">
        <f>IF(A25="","",SUMIF('اليومية'!$C$7:$C$206,A25,'اليومية'!$G$7:$G$206))</f>
        <v/>
      </c>
      <c r="G25" s="27">
        <f>IF(A25="","",MAX(0,C25+E25-D25-F25))</f>
        <v/>
      </c>
      <c r="H25" s="27">
        <f>IF(A25="","",MAX(0,D25+F25-C25-E25))</f>
        <v/>
      </c>
    </row>
    <row r="26">
      <c r="A26" s="32">
        <f>IF('دليل الحسابات'!A26="","",'دليل الحسابات'!A26)</f>
        <v/>
      </c>
      <c r="B26" s="35">
        <f>IF(A26="","",'دليل الحسابات'!B26)</f>
        <v/>
      </c>
      <c r="C26" s="27">
        <f>IF(A26="","",N('دليل الحسابات'!D26))</f>
        <v/>
      </c>
      <c r="D26" s="27">
        <f>IF(A26="","",N('دليل الحسابات'!E26))</f>
        <v/>
      </c>
      <c r="E26" s="27">
        <f>IF(A26="","",SUMIF('اليومية'!$C$7:$C$206,A26,'اليومية'!$F$7:$F$206))</f>
        <v/>
      </c>
      <c r="F26" s="27">
        <f>IF(A26="","",SUMIF('اليومية'!$C$7:$C$206,A26,'اليومية'!$G$7:$G$206))</f>
        <v/>
      </c>
      <c r="G26" s="27">
        <f>IF(A26="","",MAX(0,C26+E26-D26-F26))</f>
        <v/>
      </c>
      <c r="H26" s="27">
        <f>IF(A26="","",MAX(0,D26+F26-C26-E26))</f>
        <v/>
      </c>
    </row>
    <row r="27">
      <c r="A27" s="32">
        <f>IF('دليل الحسابات'!A27="","",'دليل الحسابات'!A27)</f>
        <v/>
      </c>
      <c r="B27" s="35">
        <f>IF(A27="","",'دليل الحسابات'!B27)</f>
        <v/>
      </c>
      <c r="C27" s="27">
        <f>IF(A27="","",N('دليل الحسابات'!D27))</f>
        <v/>
      </c>
      <c r="D27" s="27">
        <f>IF(A27="","",N('دليل الحسابات'!E27))</f>
        <v/>
      </c>
      <c r="E27" s="27">
        <f>IF(A27="","",SUMIF('اليومية'!$C$7:$C$206,A27,'اليومية'!$F$7:$F$206))</f>
        <v/>
      </c>
      <c r="F27" s="27">
        <f>IF(A27="","",SUMIF('اليومية'!$C$7:$C$206,A27,'اليومية'!$G$7:$G$206))</f>
        <v/>
      </c>
      <c r="G27" s="27">
        <f>IF(A27="","",MAX(0,C27+E27-D27-F27))</f>
        <v/>
      </c>
      <c r="H27" s="27">
        <f>IF(A27="","",MAX(0,D27+F27-C27-E27))</f>
        <v/>
      </c>
    </row>
    <row r="28">
      <c r="A28" s="32">
        <f>IF('دليل الحسابات'!A28="","",'دليل الحسابات'!A28)</f>
        <v/>
      </c>
      <c r="B28" s="35">
        <f>IF(A28="","",'دليل الحسابات'!B28)</f>
        <v/>
      </c>
      <c r="C28" s="27">
        <f>IF(A28="","",N('دليل الحسابات'!D28))</f>
        <v/>
      </c>
      <c r="D28" s="27">
        <f>IF(A28="","",N('دليل الحسابات'!E28))</f>
        <v/>
      </c>
      <c r="E28" s="27">
        <f>IF(A28="","",SUMIF('اليومية'!$C$7:$C$206,A28,'اليومية'!$F$7:$F$206))</f>
        <v/>
      </c>
      <c r="F28" s="27">
        <f>IF(A28="","",SUMIF('اليومية'!$C$7:$C$206,A28,'اليومية'!$G$7:$G$206))</f>
        <v/>
      </c>
      <c r="G28" s="27">
        <f>IF(A28="","",MAX(0,C28+E28-D28-F28))</f>
        <v/>
      </c>
      <c r="H28" s="27">
        <f>IF(A28="","",MAX(0,D28+F28-C28-E28))</f>
        <v/>
      </c>
    </row>
    <row r="29">
      <c r="A29" s="32">
        <f>IF('دليل الحسابات'!A29="","",'دليل الحسابات'!A29)</f>
        <v/>
      </c>
      <c r="B29" s="35">
        <f>IF(A29="","",'دليل الحسابات'!B29)</f>
        <v/>
      </c>
      <c r="C29" s="27">
        <f>IF(A29="","",N('دليل الحسابات'!D29))</f>
        <v/>
      </c>
      <c r="D29" s="27">
        <f>IF(A29="","",N('دليل الحسابات'!E29))</f>
        <v/>
      </c>
      <c r="E29" s="27">
        <f>IF(A29="","",SUMIF('اليومية'!$C$7:$C$206,A29,'اليومية'!$F$7:$F$206))</f>
        <v/>
      </c>
      <c r="F29" s="27">
        <f>IF(A29="","",SUMIF('اليومية'!$C$7:$C$206,A29,'اليومية'!$G$7:$G$206))</f>
        <v/>
      </c>
      <c r="G29" s="27">
        <f>IF(A29="","",MAX(0,C29+E29-D29-F29))</f>
        <v/>
      </c>
      <c r="H29" s="27">
        <f>IF(A29="","",MAX(0,D29+F29-C29-E29))</f>
        <v/>
      </c>
    </row>
    <row r="30">
      <c r="A30" s="32">
        <f>IF('دليل الحسابات'!A30="","",'دليل الحسابات'!A30)</f>
        <v/>
      </c>
      <c r="B30" s="35">
        <f>IF(A30="","",'دليل الحسابات'!B30)</f>
        <v/>
      </c>
      <c r="C30" s="27">
        <f>IF(A30="","",N('دليل الحسابات'!D30))</f>
        <v/>
      </c>
      <c r="D30" s="27">
        <f>IF(A30="","",N('دليل الحسابات'!E30))</f>
        <v/>
      </c>
      <c r="E30" s="27">
        <f>IF(A30="","",SUMIF('اليومية'!$C$7:$C$206,A30,'اليومية'!$F$7:$F$206))</f>
        <v/>
      </c>
      <c r="F30" s="27">
        <f>IF(A30="","",SUMIF('اليومية'!$C$7:$C$206,A30,'اليومية'!$G$7:$G$206))</f>
        <v/>
      </c>
      <c r="G30" s="27">
        <f>IF(A30="","",MAX(0,C30+E30-D30-F30))</f>
        <v/>
      </c>
      <c r="H30" s="27">
        <f>IF(A30="","",MAX(0,D30+F30-C30-E30))</f>
        <v/>
      </c>
    </row>
    <row r="31">
      <c r="A31" s="32">
        <f>IF('دليل الحسابات'!A31="","",'دليل الحسابات'!A31)</f>
        <v/>
      </c>
      <c r="B31" s="35">
        <f>IF(A31="","",'دليل الحسابات'!B31)</f>
        <v/>
      </c>
      <c r="C31" s="27">
        <f>IF(A31="","",N('دليل الحسابات'!D31))</f>
        <v/>
      </c>
      <c r="D31" s="27">
        <f>IF(A31="","",N('دليل الحسابات'!E31))</f>
        <v/>
      </c>
      <c r="E31" s="27">
        <f>IF(A31="","",SUMIF('اليومية'!$C$7:$C$206,A31,'اليومية'!$F$7:$F$206))</f>
        <v/>
      </c>
      <c r="F31" s="27">
        <f>IF(A31="","",SUMIF('اليومية'!$C$7:$C$206,A31,'اليومية'!$G$7:$G$206))</f>
        <v/>
      </c>
      <c r="G31" s="27">
        <f>IF(A31="","",MAX(0,C31+E31-D31-F31))</f>
        <v/>
      </c>
      <c r="H31" s="27">
        <f>IF(A31="","",MAX(0,D31+F31-C31-E31))</f>
        <v/>
      </c>
    </row>
    <row r="32">
      <c r="A32" s="32">
        <f>IF('دليل الحسابات'!A32="","",'دليل الحسابات'!A32)</f>
        <v/>
      </c>
      <c r="B32" s="35">
        <f>IF(A32="","",'دليل الحسابات'!B32)</f>
        <v/>
      </c>
      <c r="C32" s="27">
        <f>IF(A32="","",N('دليل الحسابات'!D32))</f>
        <v/>
      </c>
      <c r="D32" s="27">
        <f>IF(A32="","",N('دليل الحسابات'!E32))</f>
        <v/>
      </c>
      <c r="E32" s="27">
        <f>IF(A32="","",SUMIF('اليومية'!$C$7:$C$206,A32,'اليومية'!$F$7:$F$206))</f>
        <v/>
      </c>
      <c r="F32" s="27">
        <f>IF(A32="","",SUMIF('اليومية'!$C$7:$C$206,A32,'اليومية'!$G$7:$G$206))</f>
        <v/>
      </c>
      <c r="G32" s="27">
        <f>IF(A32="","",MAX(0,C32+E32-D32-F32))</f>
        <v/>
      </c>
      <c r="H32" s="27">
        <f>IF(A32="","",MAX(0,D32+F32-C32-E32))</f>
        <v/>
      </c>
    </row>
    <row r="33">
      <c r="A33" s="32">
        <f>IF('دليل الحسابات'!A33="","",'دليل الحسابات'!A33)</f>
        <v/>
      </c>
      <c r="B33" s="35">
        <f>IF(A33="","",'دليل الحسابات'!B33)</f>
        <v/>
      </c>
      <c r="C33" s="27">
        <f>IF(A33="","",N('دليل الحسابات'!D33))</f>
        <v/>
      </c>
      <c r="D33" s="27">
        <f>IF(A33="","",N('دليل الحسابات'!E33))</f>
        <v/>
      </c>
      <c r="E33" s="27">
        <f>IF(A33="","",SUMIF('اليومية'!$C$7:$C$206,A33,'اليومية'!$F$7:$F$206))</f>
        <v/>
      </c>
      <c r="F33" s="27">
        <f>IF(A33="","",SUMIF('اليومية'!$C$7:$C$206,A33,'اليومية'!$G$7:$G$206))</f>
        <v/>
      </c>
      <c r="G33" s="27">
        <f>IF(A33="","",MAX(0,C33+E33-D33-F33))</f>
        <v/>
      </c>
      <c r="H33" s="27">
        <f>IF(A33="","",MAX(0,D33+F33-C33-E33))</f>
        <v/>
      </c>
    </row>
    <row r="34">
      <c r="A34" s="32">
        <f>IF('دليل الحسابات'!A34="","",'دليل الحسابات'!A34)</f>
        <v/>
      </c>
      <c r="B34" s="35">
        <f>IF(A34="","",'دليل الحسابات'!B34)</f>
        <v/>
      </c>
      <c r="C34" s="27">
        <f>IF(A34="","",N('دليل الحسابات'!D34))</f>
        <v/>
      </c>
      <c r="D34" s="27">
        <f>IF(A34="","",N('دليل الحسابات'!E34))</f>
        <v/>
      </c>
      <c r="E34" s="27">
        <f>IF(A34="","",SUMIF('اليومية'!$C$7:$C$206,A34,'اليومية'!$F$7:$F$206))</f>
        <v/>
      </c>
      <c r="F34" s="27">
        <f>IF(A34="","",SUMIF('اليومية'!$C$7:$C$206,A34,'اليومية'!$G$7:$G$206))</f>
        <v/>
      </c>
      <c r="G34" s="27">
        <f>IF(A34="","",MAX(0,C34+E34-D34-F34))</f>
        <v/>
      </c>
      <c r="H34" s="27">
        <f>IF(A34="","",MAX(0,D34+F34-C34-E34))</f>
        <v/>
      </c>
    </row>
    <row r="35">
      <c r="A35" s="32">
        <f>IF('دليل الحسابات'!A35="","",'دليل الحسابات'!A35)</f>
        <v/>
      </c>
      <c r="B35" s="35">
        <f>IF(A35="","",'دليل الحسابات'!B35)</f>
        <v/>
      </c>
      <c r="C35" s="27">
        <f>IF(A35="","",N('دليل الحسابات'!D35))</f>
        <v/>
      </c>
      <c r="D35" s="27">
        <f>IF(A35="","",N('دليل الحسابات'!E35))</f>
        <v/>
      </c>
      <c r="E35" s="27">
        <f>IF(A35="","",SUMIF('اليومية'!$C$7:$C$206,A35,'اليومية'!$F$7:$F$206))</f>
        <v/>
      </c>
      <c r="F35" s="27">
        <f>IF(A35="","",SUMIF('اليومية'!$C$7:$C$206,A35,'اليومية'!$G$7:$G$206))</f>
        <v/>
      </c>
      <c r="G35" s="27">
        <f>IF(A35="","",MAX(0,C35+E35-D35-F35))</f>
        <v/>
      </c>
      <c r="H35" s="27">
        <f>IF(A35="","",MAX(0,D35+F35-C35-E35))</f>
        <v/>
      </c>
    </row>
    <row r="36">
      <c r="A36" s="32">
        <f>IF('دليل الحسابات'!A36="","",'دليل الحسابات'!A36)</f>
        <v/>
      </c>
      <c r="B36" s="35">
        <f>IF(A36="","",'دليل الحسابات'!B36)</f>
        <v/>
      </c>
      <c r="C36" s="27">
        <f>IF(A36="","",N('دليل الحسابات'!D36))</f>
        <v/>
      </c>
      <c r="D36" s="27">
        <f>IF(A36="","",N('دليل الحسابات'!E36))</f>
        <v/>
      </c>
      <c r="E36" s="27">
        <f>IF(A36="","",SUMIF('اليومية'!$C$7:$C$206,A36,'اليومية'!$F$7:$F$206))</f>
        <v/>
      </c>
      <c r="F36" s="27">
        <f>IF(A36="","",SUMIF('اليومية'!$C$7:$C$206,A36,'اليومية'!$G$7:$G$206))</f>
        <v/>
      </c>
      <c r="G36" s="27">
        <f>IF(A36="","",MAX(0,C36+E36-D36-F36))</f>
        <v/>
      </c>
      <c r="H36" s="27">
        <f>IF(A36="","",MAX(0,D36+F36-C36-E36))</f>
        <v/>
      </c>
    </row>
    <row r="37">
      <c r="A37" s="32">
        <f>IF('دليل الحسابات'!A37="","",'دليل الحسابات'!A37)</f>
        <v/>
      </c>
      <c r="B37" s="35">
        <f>IF(A37="","",'دليل الحسابات'!B37)</f>
        <v/>
      </c>
      <c r="C37" s="27">
        <f>IF(A37="","",N('دليل الحسابات'!D37))</f>
        <v/>
      </c>
      <c r="D37" s="27">
        <f>IF(A37="","",N('دليل الحسابات'!E37))</f>
        <v/>
      </c>
      <c r="E37" s="27">
        <f>IF(A37="","",SUMIF('اليومية'!$C$7:$C$206,A37,'اليومية'!$F$7:$F$206))</f>
        <v/>
      </c>
      <c r="F37" s="27">
        <f>IF(A37="","",SUMIF('اليومية'!$C$7:$C$206,A37,'اليومية'!$G$7:$G$206))</f>
        <v/>
      </c>
      <c r="G37" s="27">
        <f>IF(A37="","",MAX(0,C37+E37-D37-F37))</f>
        <v/>
      </c>
      <c r="H37" s="27">
        <f>IF(A37="","",MAX(0,D37+F37-C37-E37))</f>
        <v/>
      </c>
    </row>
    <row r="38">
      <c r="A38" s="32">
        <f>IF('دليل الحسابات'!A38="","",'دليل الحسابات'!A38)</f>
        <v/>
      </c>
      <c r="B38" s="35">
        <f>IF(A38="","",'دليل الحسابات'!B38)</f>
        <v/>
      </c>
      <c r="C38" s="27">
        <f>IF(A38="","",N('دليل الحسابات'!D38))</f>
        <v/>
      </c>
      <c r="D38" s="27">
        <f>IF(A38="","",N('دليل الحسابات'!E38))</f>
        <v/>
      </c>
      <c r="E38" s="27">
        <f>IF(A38="","",SUMIF('اليومية'!$C$7:$C$206,A38,'اليومية'!$F$7:$F$206))</f>
        <v/>
      </c>
      <c r="F38" s="27">
        <f>IF(A38="","",SUMIF('اليومية'!$C$7:$C$206,A38,'اليومية'!$G$7:$G$206))</f>
        <v/>
      </c>
      <c r="G38" s="27">
        <f>IF(A38="","",MAX(0,C38+E38-D38-F38))</f>
        <v/>
      </c>
      <c r="H38" s="27">
        <f>IF(A38="","",MAX(0,D38+F38-C38-E38))</f>
        <v/>
      </c>
    </row>
    <row r="39">
      <c r="A39" s="32">
        <f>IF('دليل الحسابات'!A39="","",'دليل الحسابات'!A39)</f>
        <v/>
      </c>
      <c r="B39" s="35">
        <f>IF(A39="","",'دليل الحسابات'!B39)</f>
        <v/>
      </c>
      <c r="C39" s="27">
        <f>IF(A39="","",N('دليل الحسابات'!D39))</f>
        <v/>
      </c>
      <c r="D39" s="27">
        <f>IF(A39="","",N('دليل الحسابات'!E39))</f>
        <v/>
      </c>
      <c r="E39" s="27">
        <f>IF(A39="","",SUMIF('اليومية'!$C$7:$C$206,A39,'اليومية'!$F$7:$F$206))</f>
        <v/>
      </c>
      <c r="F39" s="27">
        <f>IF(A39="","",SUMIF('اليومية'!$C$7:$C$206,A39,'اليومية'!$G$7:$G$206))</f>
        <v/>
      </c>
      <c r="G39" s="27">
        <f>IF(A39="","",MAX(0,C39+E39-D39-F39))</f>
        <v/>
      </c>
      <c r="H39" s="27">
        <f>IF(A39="","",MAX(0,D39+F39-C39-E39))</f>
        <v/>
      </c>
    </row>
    <row r="40">
      <c r="A40" s="32">
        <f>IF('دليل الحسابات'!A40="","",'دليل الحسابات'!A40)</f>
        <v/>
      </c>
      <c r="B40" s="35">
        <f>IF(A40="","",'دليل الحسابات'!B40)</f>
        <v/>
      </c>
      <c r="C40" s="27">
        <f>IF(A40="","",N('دليل الحسابات'!D40))</f>
        <v/>
      </c>
      <c r="D40" s="27">
        <f>IF(A40="","",N('دليل الحسابات'!E40))</f>
        <v/>
      </c>
      <c r="E40" s="27">
        <f>IF(A40="","",SUMIF('اليومية'!$C$7:$C$206,A40,'اليومية'!$F$7:$F$206))</f>
        <v/>
      </c>
      <c r="F40" s="27">
        <f>IF(A40="","",SUMIF('اليومية'!$C$7:$C$206,A40,'اليومية'!$G$7:$G$206))</f>
        <v/>
      </c>
      <c r="G40" s="27">
        <f>IF(A40="","",MAX(0,C40+E40-D40-F40))</f>
        <v/>
      </c>
      <c r="H40" s="27">
        <f>IF(A40="","",MAX(0,D40+F40-C40-E40))</f>
        <v/>
      </c>
    </row>
    <row r="41">
      <c r="A41" s="32">
        <f>IF('دليل الحسابات'!A41="","",'دليل الحسابات'!A41)</f>
        <v/>
      </c>
      <c r="B41" s="35">
        <f>IF(A41="","",'دليل الحسابات'!B41)</f>
        <v/>
      </c>
      <c r="C41" s="27">
        <f>IF(A41="","",N('دليل الحسابات'!D41))</f>
        <v/>
      </c>
      <c r="D41" s="27">
        <f>IF(A41="","",N('دليل الحسابات'!E41))</f>
        <v/>
      </c>
      <c r="E41" s="27">
        <f>IF(A41="","",SUMIF('اليومية'!$C$7:$C$206,A41,'اليومية'!$F$7:$F$206))</f>
        <v/>
      </c>
      <c r="F41" s="27">
        <f>IF(A41="","",SUMIF('اليومية'!$C$7:$C$206,A41,'اليومية'!$G$7:$G$206))</f>
        <v/>
      </c>
      <c r="G41" s="27">
        <f>IF(A41="","",MAX(0,C41+E41-D41-F41))</f>
        <v/>
      </c>
      <c r="H41" s="27">
        <f>IF(A41="","",MAX(0,D41+F41-C41-E41))</f>
        <v/>
      </c>
    </row>
    <row r="42">
      <c r="A42" s="32">
        <f>IF('دليل الحسابات'!A42="","",'دليل الحسابات'!A42)</f>
        <v/>
      </c>
      <c r="B42" s="35">
        <f>IF(A42="","",'دليل الحسابات'!B42)</f>
        <v/>
      </c>
      <c r="C42" s="27">
        <f>IF(A42="","",N('دليل الحسابات'!D42))</f>
        <v/>
      </c>
      <c r="D42" s="27">
        <f>IF(A42="","",N('دليل الحسابات'!E42))</f>
        <v/>
      </c>
      <c r="E42" s="27">
        <f>IF(A42="","",SUMIF('اليومية'!$C$7:$C$206,A42,'اليومية'!$F$7:$F$206))</f>
        <v/>
      </c>
      <c r="F42" s="27">
        <f>IF(A42="","",SUMIF('اليومية'!$C$7:$C$206,A42,'اليومية'!$G$7:$G$206))</f>
        <v/>
      </c>
      <c r="G42" s="27">
        <f>IF(A42="","",MAX(0,C42+E42-D42-F42))</f>
        <v/>
      </c>
      <c r="H42" s="27">
        <f>IF(A42="","",MAX(0,D42+F42-C42-E42))</f>
        <v/>
      </c>
    </row>
    <row r="43">
      <c r="A43" s="32">
        <f>IF('دليل الحسابات'!A43="","",'دليل الحسابات'!A43)</f>
        <v/>
      </c>
      <c r="B43" s="35">
        <f>IF(A43="","",'دليل الحسابات'!B43)</f>
        <v/>
      </c>
      <c r="C43" s="27">
        <f>IF(A43="","",N('دليل الحسابات'!D43))</f>
        <v/>
      </c>
      <c r="D43" s="27">
        <f>IF(A43="","",N('دليل الحسابات'!E43))</f>
        <v/>
      </c>
      <c r="E43" s="27">
        <f>IF(A43="","",SUMIF('اليومية'!$C$7:$C$206,A43,'اليومية'!$F$7:$F$206))</f>
        <v/>
      </c>
      <c r="F43" s="27">
        <f>IF(A43="","",SUMIF('اليومية'!$C$7:$C$206,A43,'اليومية'!$G$7:$G$206))</f>
        <v/>
      </c>
      <c r="G43" s="27">
        <f>IF(A43="","",MAX(0,C43+E43-D43-F43))</f>
        <v/>
      </c>
      <c r="H43" s="27">
        <f>IF(A43="","",MAX(0,D43+F43-C43-E43))</f>
        <v/>
      </c>
    </row>
    <row r="44">
      <c r="A44" s="32">
        <f>IF('دليل الحسابات'!A44="","",'دليل الحسابات'!A44)</f>
        <v/>
      </c>
      <c r="B44" s="35">
        <f>IF(A44="","",'دليل الحسابات'!B44)</f>
        <v/>
      </c>
      <c r="C44" s="27">
        <f>IF(A44="","",N('دليل الحسابات'!D44))</f>
        <v/>
      </c>
      <c r="D44" s="27">
        <f>IF(A44="","",N('دليل الحسابات'!E44))</f>
        <v/>
      </c>
      <c r="E44" s="27">
        <f>IF(A44="","",SUMIF('اليومية'!$C$7:$C$206,A44,'اليومية'!$F$7:$F$206))</f>
        <v/>
      </c>
      <c r="F44" s="27">
        <f>IF(A44="","",SUMIF('اليومية'!$C$7:$C$206,A44,'اليومية'!$G$7:$G$206))</f>
        <v/>
      </c>
      <c r="G44" s="27">
        <f>IF(A44="","",MAX(0,C44+E44-D44-F44))</f>
        <v/>
      </c>
      <c r="H44" s="27">
        <f>IF(A44="","",MAX(0,D44+F44-C44-E44))</f>
        <v/>
      </c>
    </row>
    <row r="45">
      <c r="A45" s="32">
        <f>IF('دليل الحسابات'!A45="","",'دليل الحسابات'!A45)</f>
        <v/>
      </c>
      <c r="B45" s="35">
        <f>IF(A45="","",'دليل الحسابات'!B45)</f>
        <v/>
      </c>
      <c r="C45" s="27">
        <f>IF(A45="","",N('دليل الحسابات'!D45))</f>
        <v/>
      </c>
      <c r="D45" s="27">
        <f>IF(A45="","",N('دليل الحسابات'!E45))</f>
        <v/>
      </c>
      <c r="E45" s="27">
        <f>IF(A45="","",SUMIF('اليومية'!$C$7:$C$206,A45,'اليومية'!$F$7:$F$206))</f>
        <v/>
      </c>
      <c r="F45" s="27">
        <f>IF(A45="","",SUMIF('اليومية'!$C$7:$C$206,A45,'اليومية'!$G$7:$G$206))</f>
        <v/>
      </c>
      <c r="G45" s="27">
        <f>IF(A45="","",MAX(0,C45+E45-D45-F45))</f>
        <v/>
      </c>
      <c r="H45" s="27">
        <f>IF(A45="","",MAX(0,D45+F45-C45-E45))</f>
        <v/>
      </c>
    </row>
    <row r="46">
      <c r="A46" s="32">
        <f>IF('دليل الحسابات'!A46="","",'دليل الحسابات'!A46)</f>
        <v/>
      </c>
      <c r="B46" s="35">
        <f>IF(A46="","",'دليل الحسابات'!B46)</f>
        <v/>
      </c>
      <c r="C46" s="27">
        <f>IF(A46="","",N('دليل الحسابات'!D46))</f>
        <v/>
      </c>
      <c r="D46" s="27">
        <f>IF(A46="","",N('دليل الحسابات'!E46))</f>
        <v/>
      </c>
      <c r="E46" s="27">
        <f>IF(A46="","",SUMIF('اليومية'!$C$7:$C$206,A46,'اليومية'!$F$7:$F$206))</f>
        <v/>
      </c>
      <c r="F46" s="27">
        <f>IF(A46="","",SUMIF('اليومية'!$C$7:$C$206,A46,'اليومية'!$G$7:$G$206))</f>
        <v/>
      </c>
      <c r="G46" s="27">
        <f>IF(A46="","",MAX(0,C46+E46-D46-F46))</f>
        <v/>
      </c>
      <c r="H46" s="27">
        <f>IF(A46="","",MAX(0,D46+F46-C46-E46))</f>
        <v/>
      </c>
    </row>
    <row r="47">
      <c r="A47" s="23" t="n"/>
      <c r="B47" s="24" t="inlineStr">
        <is>
          <t>الإجمالي</t>
        </is>
      </c>
      <c r="C47" s="25">
        <f>SUM(C7:C46)</f>
        <v/>
      </c>
      <c r="D47" s="25">
        <f>SUM(D7:D46)</f>
        <v/>
      </c>
      <c r="E47" s="25">
        <f>SUM(E7:E46)</f>
        <v/>
      </c>
      <c r="F47" s="25">
        <f>SUM(F7:F46)</f>
        <v/>
      </c>
      <c r="G47" s="25">
        <f>SUM(G7:G46)</f>
        <v/>
      </c>
      <c r="H47" s="25">
        <f>SUM(H7:H46)</f>
        <v/>
      </c>
    </row>
    <row r="48">
      <c r="B48" s="26" t="inlineStr">
        <is>
          <t>الفرق (يجب أن يكون صفرًا)</t>
        </is>
      </c>
      <c r="C48" s="27">
        <f>ROUND(C47-D47,2)</f>
        <v/>
      </c>
      <c r="E48" s="27">
        <f>ROUND(E47-F47,2)</f>
        <v/>
      </c>
      <c r="G48" s="27">
        <f>ROUND(G47-H47,2)</f>
        <v/>
      </c>
    </row>
  </sheetData>
  <sheetProtection selectLockedCells="0" selectUnlockedCells="0" sheet="1" objects="0" insertRows="1" insertHyperlinks="1" autoFilter="0" scenarios="0" formatColumns="0" deleteColumns="1" insertColumns="1" pivotTables="1" deleteRows="1" formatCells="0" formatRows="0" sort="0"/>
  <mergeCells count="5">
    <mergeCell ref="A2:H2"/>
    <mergeCell ref="C5:D5"/>
    <mergeCell ref="G5:H5"/>
    <mergeCell ref="E5:F5"/>
    <mergeCell ref="A1:H1"/>
  </mergeCells>
  <conditionalFormatting sqref="C48:G48">
    <cfRule type="expression" priority="1" dxfId="0">
      <formula>AND(C48&lt;&gt;"",C48&lt;&gt;0)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2026-10-28T05:25:47Z</dcterms:created>
  <dcterms:modified xmlns:dcterms="http://purl.org/dc/terms/" xmlns:xsi="http://www.w3.org/2001/XMLSchema-instance" xsi:type="dcterms:W3CDTF">2026-10-28T05:25:47Z</dcterms:modified>
</cp:coreProperties>
</file>