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تكلفة والتسعير" sheetId="3" state="visible" r:id="rId3"/>
  </sheets>
  <definedNames>
    <definedName name="_xlnm.Print_Area" localSheetId="2">'التكلفة والتسعير'!$A$1:$E$44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"/>
    <numFmt numFmtId="165" formatCode="#,##0.00;[Red]-#,##0.00"/>
    <numFmt numFmtId="166" formatCode="#,##0.0"/>
    <numFmt numFmtId="167" formatCode="0.0%"/>
  </numFmts>
  <fonts count="18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  <font>
      <name val="Arial"/>
      <b val="1"/>
      <color rgb="00FFFFFF"/>
      <sz val="12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8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/>
      <top style="thin">
        <color rgb="00C9CDD4"/>
      </top>
      <bottom style="thin">
        <color rgb="00C9CDD4"/>
      </bottom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0" fillId="0" borderId="5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4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0" fontId="16" fillId="5" borderId="7" applyAlignment="1" pivotButton="0" quotePrefix="0" xfId="0">
      <alignment horizontal="right" vertical="center" wrapText="1"/>
    </xf>
    <xf numFmtId="0" fontId="16" fillId="5" borderId="7" pivotButton="0" quotePrefix="0" xfId="0"/>
    <xf numFmtId="165" fontId="16" fillId="5" borderId="7" applyAlignment="1" pivotButton="0" quotePrefix="0" xfId="0">
      <alignment horizontal="center" vertical="center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6" fontId="16" fillId="5" borderId="7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10" fillId="0" borderId="2" applyAlignment="1" pivotButton="0" quotePrefix="0" xfId="0">
      <alignment horizontal="right" vertical="center" wrapText="1"/>
    </xf>
    <xf numFmtId="165" fontId="15" fillId="3" borderId="2" applyAlignment="1" pivotButton="0" quotePrefix="0" xfId="0">
      <alignment horizontal="center" vertical="center"/>
    </xf>
    <xf numFmtId="0" fontId="17" fillId="3" borderId="0" applyAlignment="1" pivotButton="0" quotePrefix="0" xfId="0">
      <alignment horizontal="right" vertical="center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حساب تكلفة المنتج وتسعيره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حساب تكلفة الوحدة من المنتج بطريقة التكاليف الكلية: الخامات المباشرة، والأجور المباشرة بالساعات، والتكاليف الصناعية غير المباشرة بمعدل لكل ساعة عمل، والتغليف. ثم سعر البيع المقترح بهامش ربح تحدده، ومقارنته بسعر المنافس، ونقطة التعادل الشهرية.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اسم المنتج وحجم التشغيلة (عدد الوحدات التي تُنتج معًا).</t>
        </is>
      </c>
    </row>
    <row r="8" ht="18" customHeight="1">
      <c r="A8" s="11" t="inlineStr">
        <is>
          <t>•</t>
        </is>
      </c>
      <c r="B8" s="12" t="inlineStr">
        <is>
          <t>اكتب الخامات بالكمية اللازمة للتشغيلة كلها وسعر الوحدة، ثم مراحل العمل بالساعات وأجر الساعة.</t>
        </is>
      </c>
    </row>
    <row r="9" ht="34" customHeight="1">
      <c r="A9" s="11" t="inlineStr">
        <is>
          <t>•</t>
        </is>
      </c>
      <c r="B9" s="12" t="inlineStr">
        <is>
          <t>اكتب معدل التكاليف غير المباشرة لكل ساعة عمل (إيجار المصنع والكهرباء والإهلاك والإشراف ÷ ساعات العمل المتوقعة في الشهر)، وتكلفة التغليف للوحدة.</t>
        </is>
      </c>
    </row>
    <row r="10" ht="18" customHeight="1">
      <c r="A10" s="11" t="inlineStr">
        <is>
          <t>•</t>
        </is>
      </c>
      <c r="B10" s="12" t="inlineStr">
        <is>
          <t>اكتب هامش الربح المطلوب كنسبة من سعر البيع، وسعر المنافس، والتكاليف الثابتة الشهرية.</t>
        </is>
      </c>
    </row>
    <row r="11" ht="22" customHeight="1">
      <c r="B11" s="10" t="inlineStr">
        <is>
          <t>ملاحظات</t>
        </is>
      </c>
    </row>
    <row r="12" ht="50" customHeight="1">
      <c r="A12" s="11" t="inlineStr">
        <is>
          <t>•</t>
        </is>
      </c>
      <c r="B12" s="12" t="inlineStr">
        <is>
          <t>هامش الربح من سعر البيع غير نسبة الإضافة على التكلفة: هامش 30% من السعر = إضافة 42.9% على التكلفة. نقطة التعادل محسوبة على هامش المساهمة (السعر - التكلفة المتغيرة) لأن غير المباشرة الثابتة مذكورة في التكاليف الثابتة الشهرية.</t>
        </is>
      </c>
    </row>
    <row r="14" ht="30" customHeight="1">
      <c r="B14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5">
      <c r="B15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4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3" customWidth="1" min="2" max="2"/>
    <col width="15" customWidth="1" min="3" max="3"/>
    <col width="15" customWidth="1" min="4" max="4"/>
    <col width="30" customWidth="1" min="5" max="5"/>
  </cols>
  <sheetData>
    <row r="1" ht="30" customHeight="1">
      <c r="A1" s="15" t="inlineStr">
        <is>
          <t>حساب تكلفة المنتج وتسعيره</t>
        </is>
      </c>
      <c r="B1" s="16" t="n"/>
      <c r="C1" s="16" t="n"/>
      <c r="D1" s="16" t="n"/>
      <c r="E1" s="16" t="n"/>
    </row>
    <row r="2" ht="30" customHeight="1">
      <c r="A2" s="17" t="inlineStr">
        <is>
          <t>الخلايا الصفراء للإدخال. التكلفة والسعر ونقطة التعادل محسوبة.</t>
        </is>
      </c>
    </row>
    <row r="4">
      <c r="A4" s="18" t="inlineStr">
        <is>
          <t>المنتج</t>
        </is>
      </c>
      <c r="B4" s="19" t="inlineStr">
        <is>
          <t>كرسي مكتب خشب زان منجد</t>
        </is>
      </c>
      <c r="C4" s="20" t="n"/>
      <c r="D4" s="20" t="n"/>
      <c r="E4" s="21" t="n"/>
    </row>
    <row r="5">
      <c r="A5" s="18" t="inlineStr">
        <is>
          <t>حجم التشغيلة (عدد الوحدات)</t>
        </is>
      </c>
      <c r="B5" s="22" t="n">
        <v>50</v>
      </c>
    </row>
    <row r="7" ht="30" customHeight="1">
      <c r="A7" s="23" t="inlineStr">
        <is>
          <t>الخامات المباشرة</t>
        </is>
      </c>
      <c r="B7" s="23" t="inlineStr">
        <is>
          <t>الوحدة</t>
        </is>
      </c>
      <c r="C7" s="23" t="inlineStr">
        <is>
          <t>الكمية للتشغيلة</t>
        </is>
      </c>
      <c r="D7" s="23" t="inlineStr">
        <is>
          <t>سعر الوحدة</t>
        </is>
      </c>
      <c r="E7" s="23" t="inlineStr">
        <is>
          <t>التكلفة</t>
        </is>
      </c>
    </row>
    <row r="8">
      <c r="A8" s="19" t="inlineStr">
        <is>
          <t>خشب زان</t>
        </is>
      </c>
      <c r="B8" s="24" t="inlineStr">
        <is>
          <t>متر مكعب</t>
        </is>
      </c>
      <c r="C8" s="25" t="n">
        <v>1.2</v>
      </c>
      <c r="D8" s="26" t="n">
        <v>38000</v>
      </c>
      <c r="E8" s="27">
        <f>IF(OR(C8="",D8=""),"",C8*D8)</f>
        <v/>
      </c>
    </row>
    <row r="9">
      <c r="A9" s="19" t="inlineStr">
        <is>
          <t>قماش تنجيد</t>
        </is>
      </c>
      <c r="B9" s="24" t="inlineStr">
        <is>
          <t>متر</t>
        </is>
      </c>
      <c r="C9" s="25" t="n">
        <v>40</v>
      </c>
      <c r="D9" s="26" t="n">
        <v>180</v>
      </c>
      <c r="E9" s="27">
        <f>IF(OR(C9="",D9=""),"",C9*D9)</f>
        <v/>
      </c>
    </row>
    <row r="10">
      <c r="A10" s="19" t="inlineStr">
        <is>
          <t>إسفنج عالي الكثافة</t>
        </is>
      </c>
      <c r="B10" s="24" t="inlineStr">
        <is>
          <t>لوح</t>
        </is>
      </c>
      <c r="C10" s="25" t="n">
        <v>10</v>
      </c>
      <c r="D10" s="26" t="n">
        <v>650</v>
      </c>
      <c r="E10" s="27">
        <f>IF(OR(C10="",D10=""),"",C10*D10)</f>
        <v/>
      </c>
    </row>
    <row r="11">
      <c r="A11" s="19" t="inlineStr">
        <is>
          <t>مسامير ومستلزمات تثبيت</t>
        </is>
      </c>
      <c r="B11" s="24" t="inlineStr">
        <is>
          <t>علبة</t>
        </is>
      </c>
      <c r="C11" s="25" t="n">
        <v>6</v>
      </c>
      <c r="D11" s="26" t="n">
        <v>240</v>
      </c>
      <c r="E11" s="27">
        <f>IF(OR(C11="",D11=""),"",C11*D11)</f>
        <v/>
      </c>
    </row>
    <row r="12">
      <c r="A12" s="19" t="inlineStr">
        <is>
          <t>دهان وورنيش</t>
        </is>
      </c>
      <c r="B12" s="24" t="inlineStr">
        <is>
          <t>لتر</t>
        </is>
      </c>
      <c r="C12" s="25" t="n">
        <v>15</v>
      </c>
      <c r="D12" s="26" t="n">
        <v>320</v>
      </c>
      <c r="E12" s="27">
        <f>IF(OR(C12="",D12=""),"",C12*D12)</f>
        <v/>
      </c>
    </row>
    <row r="13">
      <c r="A13" s="19" t="inlineStr">
        <is>
          <t>عجلات وقاعدة</t>
        </is>
      </c>
      <c r="B13" s="24" t="inlineStr">
        <is>
          <t>طقم</t>
        </is>
      </c>
      <c r="C13" s="25" t="n">
        <v>50</v>
      </c>
      <c r="D13" s="26" t="n">
        <v>210</v>
      </c>
      <c r="E13" s="27">
        <f>IF(OR(C13="",D13=""),"",C13*D13)</f>
        <v/>
      </c>
    </row>
    <row r="14">
      <c r="A14" s="19" t="n"/>
      <c r="B14" s="24" t="n"/>
      <c r="C14" s="25" t="n"/>
      <c r="D14" s="26" t="n"/>
      <c r="E14" s="27">
        <f>IF(OR(C14="",D14=""),"",C14*D14)</f>
        <v/>
      </c>
    </row>
    <row r="15">
      <c r="A15" s="19" t="n"/>
      <c r="B15" s="24" t="n"/>
      <c r="C15" s="25" t="n"/>
      <c r="D15" s="26" t="n"/>
      <c r="E15" s="27">
        <f>IF(OR(C15="",D15=""),"",C15*D15)</f>
        <v/>
      </c>
    </row>
    <row r="16">
      <c r="A16" s="19" t="n"/>
      <c r="B16" s="24" t="n"/>
      <c r="C16" s="25" t="n"/>
      <c r="D16" s="26" t="n"/>
      <c r="E16" s="27">
        <f>IF(OR(C16="",D16=""),"",C16*D16)</f>
        <v/>
      </c>
    </row>
    <row r="17">
      <c r="A17" s="19" t="n"/>
      <c r="B17" s="24" t="n"/>
      <c r="C17" s="25" t="n"/>
      <c r="D17" s="26" t="n"/>
      <c r="E17" s="27">
        <f>IF(OR(C17="",D17=""),"",C17*D17)</f>
        <v/>
      </c>
    </row>
    <row r="18">
      <c r="A18" s="28" t="inlineStr">
        <is>
          <t>إجمالي الخامات</t>
        </is>
      </c>
      <c r="B18" s="29" t="n"/>
      <c r="C18" s="29" t="n"/>
      <c r="D18" s="29" t="n"/>
      <c r="E18" s="30">
        <f>SUM(E8:E17)</f>
        <v/>
      </c>
    </row>
    <row r="20" ht="30" customHeight="1">
      <c r="A20" s="23" t="inlineStr">
        <is>
          <t>الأجور المباشرة (المرحلة)</t>
        </is>
      </c>
      <c r="B20" s="23" t="inlineStr"/>
      <c r="C20" s="23" t="inlineStr">
        <is>
          <t>الساعات للتشغيلة</t>
        </is>
      </c>
      <c r="D20" s="23" t="inlineStr">
        <is>
          <t>أجر الساعة</t>
        </is>
      </c>
      <c r="E20" s="23" t="inlineStr">
        <is>
          <t>التكلفة</t>
        </is>
      </c>
    </row>
    <row r="21">
      <c r="A21" s="19" t="inlineStr">
        <is>
          <t>النجارة والتقطيع</t>
        </is>
      </c>
      <c r="C21" s="31" t="n">
        <v>120</v>
      </c>
      <c r="D21" s="26" t="n">
        <v>85</v>
      </c>
      <c r="E21" s="27">
        <f>IF(OR(C21="",D21=""),"",C21*D21)</f>
        <v/>
      </c>
    </row>
    <row r="22">
      <c r="A22" s="19" t="inlineStr">
        <is>
          <t>التجميع</t>
        </is>
      </c>
      <c r="C22" s="31" t="n">
        <v>80</v>
      </c>
      <c r="D22" s="26" t="n">
        <v>75</v>
      </c>
      <c r="E22" s="27">
        <f>IF(OR(C22="",D22=""),"",C22*D22)</f>
        <v/>
      </c>
    </row>
    <row r="23">
      <c r="A23" s="19" t="inlineStr">
        <is>
          <t>التنجيد</t>
        </is>
      </c>
      <c r="C23" s="31" t="n">
        <v>60</v>
      </c>
      <c r="D23" s="26" t="n">
        <v>80</v>
      </c>
      <c r="E23" s="27">
        <f>IF(OR(C23="",D23=""),"",C23*D23)</f>
        <v/>
      </c>
    </row>
    <row r="24">
      <c r="A24" s="19" t="inlineStr">
        <is>
          <t>الدهان والتشطيب</t>
        </is>
      </c>
      <c r="C24" s="31" t="n">
        <v>40</v>
      </c>
      <c r="D24" s="26" t="n">
        <v>70</v>
      </c>
      <c r="E24" s="27">
        <f>IF(OR(C24="",D24=""),"",C24*D24)</f>
        <v/>
      </c>
    </row>
    <row r="25">
      <c r="A25" s="28" t="inlineStr">
        <is>
          <t>إجمالي الأجور</t>
        </is>
      </c>
      <c r="B25" s="29" t="n"/>
      <c r="C25" s="32">
        <f>SUM(C21:C24)</f>
        <v/>
      </c>
      <c r="D25" s="29" t="n"/>
      <c r="E25" s="30">
        <f>SUM(E21:E24)</f>
        <v/>
      </c>
    </row>
    <row r="27">
      <c r="A27" s="18" t="inlineStr">
        <is>
          <t>معدل التكاليف غير المباشرة لكل ساعة عمل</t>
        </is>
      </c>
      <c r="B27" s="33" t="n"/>
      <c r="C27" s="34" t="n"/>
      <c r="D27" s="26" t="n">
        <v>60</v>
      </c>
      <c r="E27" s="27">
        <f>C25*D27</f>
        <v/>
      </c>
    </row>
    <row r="28">
      <c r="A28" s="18" t="inlineStr">
        <is>
          <t>تغليف ومصروفات بيع للوحدة</t>
        </is>
      </c>
      <c r="B28" s="33" t="n"/>
      <c r="C28" s="34" t="n"/>
      <c r="D28" s="26" t="n">
        <v>95</v>
      </c>
    </row>
    <row r="30">
      <c r="A30" s="35" t="inlineStr">
        <is>
          <t>تكلفة التشغيلة (خامات + أجور + غير مباشرة)</t>
        </is>
      </c>
      <c r="B30" s="33" t="n"/>
      <c r="C30" s="34" t="n"/>
      <c r="D30" s="27">
        <f>E18+E25+E27</f>
        <v/>
      </c>
    </row>
    <row r="31">
      <c r="A31" s="18" t="inlineStr">
        <is>
          <t>تكلفة الوحدة الكاملة</t>
        </is>
      </c>
      <c r="B31" s="33" t="n"/>
      <c r="C31" s="34" t="n"/>
      <c r="D31" s="36">
        <f>IF(N(B5)=0,"",D30/B5+N(D28))</f>
        <v/>
      </c>
    </row>
    <row r="33">
      <c r="A33" s="37" t="inlineStr">
        <is>
          <t>التسعير ونقطة التعادل</t>
        </is>
      </c>
    </row>
    <row r="34">
      <c r="A34" s="18" t="inlineStr">
        <is>
          <t>هامش الربح المطلوب من سعر البيع</t>
        </is>
      </c>
      <c r="B34" s="33" t="n"/>
      <c r="C34" s="34" t="n"/>
      <c r="D34" s="38" t="n">
        <v>0.3</v>
      </c>
    </row>
    <row r="35">
      <c r="A35" s="35" t="inlineStr">
        <is>
          <t>سعر البيع قبل الضريبة</t>
        </is>
      </c>
      <c r="B35" s="33" t="n"/>
      <c r="C35" s="34" t="n"/>
      <c r="D35" s="27">
        <f>IF(D34&gt;=1,"",ROUND(D31/(1-D34),2))</f>
        <v/>
      </c>
    </row>
    <row r="36">
      <c r="A36" s="35" t="inlineStr">
        <is>
          <t>نسبة الإضافة على التكلفة (Markup)</t>
        </is>
      </c>
      <c r="B36" s="33" t="n"/>
      <c r="C36" s="34" t="n"/>
      <c r="D36" s="39">
        <f>IF(N(D31)=0,"",D35/D31-1)</f>
        <v/>
      </c>
    </row>
    <row r="37">
      <c r="A37" s="18" t="inlineStr">
        <is>
          <t>نسبة ضريبة القيمة المضافة</t>
        </is>
      </c>
      <c r="B37" s="33" t="n"/>
      <c r="C37" s="34" t="n"/>
      <c r="D37" s="38" t="n">
        <v>0.14</v>
      </c>
    </row>
    <row r="38">
      <c r="A38" s="18" t="inlineStr">
        <is>
          <t>سعر البيع شامل الضريبة</t>
        </is>
      </c>
      <c r="B38" s="33" t="n"/>
      <c r="C38" s="34" t="n"/>
      <c r="D38" s="36">
        <f>ROUND(D35*(1+D37),2)</f>
        <v/>
      </c>
    </row>
    <row r="39">
      <c r="A39" s="18" t="inlineStr">
        <is>
          <t>سعر المنافس (قبل الضريبة)</t>
        </is>
      </c>
      <c r="B39" s="33" t="n"/>
      <c r="C39" s="34" t="n"/>
      <c r="D39" s="26" t="n">
        <v>4200</v>
      </c>
    </row>
    <row r="40">
      <c r="A40" s="35" t="inlineStr">
        <is>
          <t>الفرق عن سعر المنافس</t>
        </is>
      </c>
      <c r="B40" s="33" t="n"/>
      <c r="C40" s="34" t="n"/>
      <c r="D40" s="27">
        <f>D35-D39</f>
        <v/>
      </c>
      <c r="E40" s="40">
        <f>IF(D40&gt;0,"سعرك أعلى من المنافس","سعرك أقل من المنافس أو مساوٍ له")</f>
        <v/>
      </c>
    </row>
    <row r="41">
      <c r="A41" s="18" t="inlineStr">
        <is>
          <t>التكاليف الثابتة الشهرية</t>
        </is>
      </c>
      <c r="B41" s="33" t="n"/>
      <c r="C41" s="34" t="n"/>
      <c r="D41" s="26" t="n">
        <v>85000</v>
      </c>
    </row>
    <row r="42">
      <c r="A42" s="35" t="inlineStr">
        <is>
          <t>التكلفة المتغيرة للوحدة (خامات + أجور + تغليف)</t>
        </is>
      </c>
      <c r="B42" s="33" t="n"/>
      <c r="C42" s="34" t="n"/>
      <c r="D42" s="27">
        <f>(E18+E25)/B5+D28</f>
        <v/>
      </c>
    </row>
    <row r="43">
      <c r="A43" s="35" t="inlineStr">
        <is>
          <t>هامش المساهمة للوحدة</t>
        </is>
      </c>
      <c r="B43" s="33" t="n"/>
      <c r="C43" s="34" t="n"/>
      <c r="D43" s="27">
        <f>D35-D42</f>
        <v/>
      </c>
    </row>
    <row r="44">
      <c r="A44" s="18" t="inlineStr">
        <is>
          <t>نقطة التعادل الشهرية (وحدة)</t>
        </is>
      </c>
      <c r="B44" s="33" t="n"/>
      <c r="C44" s="34" t="n"/>
      <c r="D44" s="41">
        <f>IF(D43&lt;=0,"لا تعادل",ROUNDUP(D41/D43,0))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9">
    <mergeCell ref="A41:C41"/>
    <mergeCell ref="A37:C37"/>
    <mergeCell ref="A27:C27"/>
    <mergeCell ref="A1:E1"/>
    <mergeCell ref="A42:C42"/>
    <mergeCell ref="B4:E4"/>
    <mergeCell ref="A35:C35"/>
    <mergeCell ref="A43:C43"/>
    <mergeCell ref="A38:C38"/>
    <mergeCell ref="A28:C28"/>
    <mergeCell ref="A44:C44"/>
    <mergeCell ref="A2:E2"/>
    <mergeCell ref="A31:C31"/>
    <mergeCell ref="A33:E33"/>
    <mergeCell ref="A40:C40"/>
    <mergeCell ref="A30:C30"/>
    <mergeCell ref="A39:C39"/>
    <mergeCell ref="A34:C34"/>
    <mergeCell ref="A36:C36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2026-10-28T05:25:48Z</dcterms:created>
  <dcterms:modified xmlns:dcterms="http://purl.org/dc/terms/" xmlns:xsi="http://www.w3.org/2001/XMLSchema-instance" xsi:type="dcterms:W3CDTF">2026-10-28T05:25:48Z</dcterms:modified>
</cp:coreProperties>
</file>