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خصص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2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2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6" fontId="16" fillId="5" borderId="6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جدول مخصص مكافأة نهاية الخدمة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يحسب لكل موظف سنوات خدمته حتى تاريخ الاحتساب، ومكافأة نهاية الخدمة المستحقة (نصف شهر عن كل سنة من أول خمس سنوات وشهر عن كل سنة بعدها)، ثم مصروف الفترة = المخصص المطلوب - الرصيد السابق، والمستحق لو استقال الموظف.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تاريخ احتساب المخصص (نهاية السنة أو الربع) وعدد الشهور المستحقة عن كل سنة.</t>
        </is>
      </c>
    </row>
    <row r="8" ht="34" customHeight="1">
      <c r="A8" s="11" t="inlineStr">
        <is>
          <t>•</t>
        </is>
      </c>
      <c r="B8" s="12" t="inlineStr">
        <is>
          <t>لكل موظف: الاسم وتاريخ التعيين والأجر الشهري الأخير الذي تُحسب عليه المكافأة، ورصيد المخصص في الدفاتر من الفترة السابقة.</t>
        </is>
      </c>
    </row>
    <row r="9" ht="34" customHeight="1">
      <c r="A9" s="11" t="inlineStr">
        <is>
          <t>•</t>
        </is>
      </c>
      <c r="B9" s="12" t="inlineStr">
        <is>
          <t>مصروف الفترة هو قيد التسوية: من حـ/ مصروف مكافأة نهاية الخدمة إلى حـ/ مخصص مكافأة نهاية الخدمة.</t>
        </is>
      </c>
    </row>
    <row r="10" ht="22" customHeight="1">
      <c r="B10" s="10" t="inlineStr">
        <is>
          <t>ملاحظات</t>
        </is>
      </c>
    </row>
    <row r="11" ht="50" customHeight="1">
      <c r="A11" s="11" t="inlineStr">
        <is>
          <t>•</t>
        </is>
      </c>
      <c r="B11" s="12" t="inlineStr">
        <is>
          <t>الأساس الافتراضي مأخوذ من نظام العمل السعودي (نصف شهر ثم شهر، ونسب الاستقالة: لا شيء قبل سنتين، الثلث حتى 5 سنوات، الثلثان حتى 10، الكل بعد 10). عدّل الشهور حسب قانون بلدك وعقودك. وفي القوائم وفق المعيار الدولي 19 قد يلزم تقييم اكتواري.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7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3" customWidth="1" min="3" max="3"/>
    <col width="14" customWidth="1" min="4" max="4"/>
    <col width="11" customWidth="1" min="5" max="5"/>
    <col width="16" customWidth="1" min="6" max="6"/>
    <col width="16" customWidth="1" min="7" max="7"/>
    <col width="15" customWidth="1" min="8" max="8"/>
    <col width="12" customWidth="1" min="9" max="9"/>
    <col width="16" customWidth="1" min="10" max="10"/>
  </cols>
  <sheetData>
    <row r="1" ht="30" customHeight="1">
      <c r="A1" s="15" t="inlineStr">
        <is>
          <t>مخصص مكافأة نهاية الخدمة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سنوات الخدمة = (تاريخ الاحتساب - تاريخ التعيين) ÷ 365.</t>
        </is>
      </c>
    </row>
    <row r="3">
      <c r="A3" s="18" t="inlineStr">
        <is>
          <t>تاريخ احتساب المخصص</t>
        </is>
      </c>
      <c r="B3" s="19" t="n"/>
      <c r="C3" s="20" t="n">
        <v>46387</v>
      </c>
      <c r="E3" s="18" t="inlineStr">
        <is>
          <t>شهور عن كل سنة من أول 5 سنوات</t>
        </is>
      </c>
      <c r="F3" s="19" t="n"/>
      <c r="G3" s="21" t="n">
        <v>0.5</v>
      </c>
    </row>
    <row r="4">
      <c r="E4" s="18" t="inlineStr">
        <is>
          <t>شهور عن كل سنة بعد 5 سنوات</t>
        </is>
      </c>
      <c r="F4" s="19" t="n"/>
      <c r="G4" s="21" t="n">
        <v>1</v>
      </c>
    </row>
    <row r="6" ht="44" customHeight="1">
      <c r="A6" s="22" t="inlineStr">
        <is>
          <t>م</t>
        </is>
      </c>
      <c r="B6" s="22" t="inlineStr">
        <is>
          <t>اسم الموظف</t>
        </is>
      </c>
      <c r="C6" s="22" t="inlineStr">
        <is>
          <t>تاريخ التعيين</t>
        </is>
      </c>
      <c r="D6" s="22" t="inlineStr">
        <is>
          <t>الأجر الشهري الأخير</t>
        </is>
      </c>
      <c r="E6" s="22" t="inlineStr">
        <is>
          <t>سنوات الخدمة</t>
        </is>
      </c>
      <c r="F6" s="22" t="inlineStr">
        <is>
          <t>المكافأة المستحقة (المخصص)</t>
        </is>
      </c>
      <c r="G6" s="22" t="inlineStr">
        <is>
          <t>رصيد المخصص السابق</t>
        </is>
      </c>
      <c r="H6" s="22" t="inlineStr">
        <is>
          <t>مصروف الفترة</t>
        </is>
      </c>
      <c r="I6" s="22" t="inlineStr">
        <is>
          <t>نسبة الاستحقاق عند الاستقالة</t>
        </is>
      </c>
      <c r="J6" s="22" t="inlineStr">
        <is>
          <t>المستحق عند الاستقالة</t>
        </is>
      </c>
    </row>
    <row r="7">
      <c r="A7" s="23">
        <f>IF(B7="","",ROW()-6)</f>
        <v/>
      </c>
      <c r="B7" s="24" t="inlineStr">
        <is>
          <t>أحمد سامي</t>
        </is>
      </c>
      <c r="C7" s="20" t="n">
        <v>42064</v>
      </c>
      <c r="D7" s="25" t="n">
        <v>18500</v>
      </c>
      <c r="E7" s="26">
        <f>IF(C7="","",($C$3-C7)/365)</f>
        <v/>
      </c>
      <c r="F7" s="27">
        <f>IF(E7="","",ROUND(D7*(MIN(E7,5)*$G$3+MAX(0,E7-5)*$G$4),2))</f>
        <v/>
      </c>
      <c r="G7" s="25" t="n">
        <v>95000</v>
      </c>
      <c r="H7" s="27">
        <f>IF(F7="","",F7-N(G7))</f>
        <v/>
      </c>
      <c r="I7" s="28">
        <f>IF(E7="","",IF(E7&lt;2,0,IF(E7&lt;5,1/3,IF(E7&lt;10,2/3,1))))</f>
        <v/>
      </c>
      <c r="J7" s="27">
        <f>IF(I7="","",ROUND(F7*I7,2))</f>
        <v/>
      </c>
    </row>
    <row r="8">
      <c r="A8" s="23">
        <f>IF(B8="","",ROW()-6)</f>
        <v/>
      </c>
      <c r="B8" s="24" t="inlineStr">
        <is>
          <t>منى عادل</t>
        </is>
      </c>
      <c r="C8" s="20" t="n">
        <v>43723</v>
      </c>
      <c r="D8" s="25" t="n">
        <v>12800</v>
      </c>
      <c r="E8" s="26">
        <f>IF(C8="","",($C$3-C8)/365)</f>
        <v/>
      </c>
      <c r="F8" s="27">
        <f>IF(E8="","",ROUND(D8*(MIN(E8,5)*$G$3+MAX(0,E8-5)*$G$4),2))</f>
        <v/>
      </c>
      <c r="G8" s="25" t="n">
        <v>38000</v>
      </c>
      <c r="H8" s="27">
        <f>IF(F8="","",F8-N(G8))</f>
        <v/>
      </c>
      <c r="I8" s="28">
        <f>IF(E8="","",IF(E8&lt;2,0,IF(E8&lt;5,1/3,IF(E8&lt;10,2/3,1))))</f>
        <v/>
      </c>
      <c r="J8" s="27">
        <f>IF(I8="","",ROUND(F8*I8,2))</f>
        <v/>
      </c>
    </row>
    <row r="9">
      <c r="A9" s="23">
        <f>IF(B9="","",ROW()-6)</f>
        <v/>
      </c>
      <c r="B9" s="24" t="inlineStr">
        <is>
          <t>كريم فؤاد</t>
        </is>
      </c>
      <c r="C9" s="20" t="n">
        <v>44936</v>
      </c>
      <c r="D9" s="25" t="n">
        <v>9500</v>
      </c>
      <c r="E9" s="26">
        <f>IF(C9="","",($C$3-C9)/365)</f>
        <v/>
      </c>
      <c r="F9" s="27">
        <f>IF(E9="","",ROUND(D9*(MIN(E9,5)*$G$3+MAX(0,E9-5)*$G$4),2))</f>
        <v/>
      </c>
      <c r="G9" s="25" t="n">
        <v>12500</v>
      </c>
      <c r="H9" s="27">
        <f>IF(F9="","",F9-N(G9))</f>
        <v/>
      </c>
      <c r="I9" s="28">
        <f>IF(E9="","",IF(E9&lt;2,0,IF(E9&lt;5,1/3,IF(E9&lt;10,2/3,1))))</f>
        <v/>
      </c>
      <c r="J9" s="27">
        <f>IF(I9="","",ROUND(F9*I9,2))</f>
        <v/>
      </c>
    </row>
    <row r="10">
      <c r="A10" s="23">
        <f>IF(B10="","",ROW()-6)</f>
        <v/>
      </c>
      <c r="B10" s="24" t="inlineStr">
        <is>
          <t>سارة يوسف</t>
        </is>
      </c>
      <c r="C10" s="20" t="n">
        <v>41061</v>
      </c>
      <c r="D10" s="25" t="n">
        <v>24000</v>
      </c>
      <c r="E10" s="26">
        <f>IF(C10="","",($C$3-C10)/365)</f>
        <v/>
      </c>
      <c r="F10" s="27">
        <f>IF(E10="","",ROUND(D10*(MIN(E10,5)*$G$3+MAX(0,E10-5)*$G$4),2))</f>
        <v/>
      </c>
      <c r="G10" s="25" t="n">
        <v>165000</v>
      </c>
      <c r="H10" s="27">
        <f>IF(F10="","",F10-N(G10))</f>
        <v/>
      </c>
      <c r="I10" s="28">
        <f>IF(E10="","",IF(E10&lt;2,0,IF(E10&lt;5,1/3,IF(E10&lt;10,2/3,1))))</f>
        <v/>
      </c>
      <c r="J10" s="27">
        <f>IF(I10="","",ROUND(F10*I10,2))</f>
        <v/>
      </c>
    </row>
    <row r="11">
      <c r="A11" s="23">
        <f>IF(B11="","",ROW()-6)</f>
        <v/>
      </c>
      <c r="B11" s="24" t="inlineStr">
        <is>
          <t>محمود علي</t>
        </is>
      </c>
      <c r="C11" s="20" t="n">
        <v>44501</v>
      </c>
      <c r="D11" s="25" t="n">
        <v>11200</v>
      </c>
      <c r="E11" s="26">
        <f>IF(C11="","",($C$3-C11)/365)</f>
        <v/>
      </c>
      <c r="F11" s="27">
        <f>IF(E11="","",ROUND(D11*(MIN(E11,5)*$G$3+MAX(0,E11-5)*$G$4),2))</f>
        <v/>
      </c>
      <c r="G11" s="25" t="n">
        <v>22000</v>
      </c>
      <c r="H11" s="27">
        <f>IF(F11="","",F11-N(G11))</f>
        <v/>
      </c>
      <c r="I11" s="28">
        <f>IF(E11="","",IF(E11&lt;2,0,IF(E11&lt;5,1/3,IF(E11&lt;10,2/3,1))))</f>
        <v/>
      </c>
      <c r="J11" s="27">
        <f>IF(I11="","",ROUND(F11*I11,2))</f>
        <v/>
      </c>
    </row>
    <row r="12">
      <c r="A12" s="23">
        <f>IF(B12="","",ROW()-6)</f>
        <v/>
      </c>
      <c r="B12" s="24" t="inlineStr">
        <is>
          <t>هالة مصطفى</t>
        </is>
      </c>
      <c r="C12" s="20" t="n">
        <v>45748</v>
      </c>
      <c r="D12" s="25" t="n">
        <v>8600</v>
      </c>
      <c r="E12" s="26">
        <f>IF(C12="","",($C$3-C12)/365)</f>
        <v/>
      </c>
      <c r="F12" s="27">
        <f>IF(E12="","",ROUND(D12*(MIN(E12,5)*$G$3+MAX(0,E12-5)*$G$4),2))</f>
        <v/>
      </c>
      <c r="G12" s="25" t="n">
        <v>4500</v>
      </c>
      <c r="H12" s="27">
        <f>IF(F12="","",F12-N(G12))</f>
        <v/>
      </c>
      <c r="I12" s="28">
        <f>IF(E12="","",IF(E12&lt;2,0,IF(E12&lt;5,1/3,IF(E12&lt;10,2/3,1))))</f>
        <v/>
      </c>
      <c r="J12" s="27">
        <f>IF(I12="","",ROUND(F12*I12,2))</f>
        <v/>
      </c>
    </row>
    <row r="13">
      <c r="A13" s="23">
        <f>IF(B13="","",ROW()-6)</f>
        <v/>
      </c>
      <c r="B13" s="24" t="inlineStr">
        <is>
          <t>ياسر حمدي</t>
        </is>
      </c>
      <c r="C13" s="20" t="n">
        <v>42786</v>
      </c>
      <c r="D13" s="25" t="n">
        <v>15400</v>
      </c>
      <c r="E13" s="26">
        <f>IF(C13="","",($C$3-C13)/365)</f>
        <v/>
      </c>
      <c r="F13" s="27">
        <f>IF(E13="","",ROUND(D13*(MIN(E13,5)*$G$3+MAX(0,E13-5)*$G$4),2))</f>
        <v/>
      </c>
      <c r="G13" s="25" t="n">
        <v>62000</v>
      </c>
      <c r="H13" s="27">
        <f>IF(F13="","",F13-N(G13))</f>
        <v/>
      </c>
      <c r="I13" s="28">
        <f>IF(E13="","",IF(E13&lt;2,0,IF(E13&lt;5,1/3,IF(E13&lt;10,2/3,1))))</f>
        <v/>
      </c>
      <c r="J13" s="27">
        <f>IF(I13="","",ROUND(F13*I13,2))</f>
        <v/>
      </c>
    </row>
    <row r="14">
      <c r="A14" s="23">
        <f>IF(B14="","",ROW()-6)</f>
        <v/>
      </c>
      <c r="B14" s="24" t="n"/>
      <c r="C14" s="20" t="n"/>
      <c r="D14" s="25" t="n"/>
      <c r="E14" s="26">
        <f>IF(C14="","",($C$3-C14)/365)</f>
        <v/>
      </c>
      <c r="F14" s="27">
        <f>IF(E14="","",ROUND(D14*(MIN(E14,5)*$G$3+MAX(0,E14-5)*$G$4),2))</f>
        <v/>
      </c>
      <c r="G14" s="25" t="n"/>
      <c r="H14" s="27">
        <f>IF(F14="","",F14-N(G14))</f>
        <v/>
      </c>
      <c r="I14" s="28">
        <f>IF(E14="","",IF(E14&lt;2,0,IF(E14&lt;5,1/3,IF(E14&lt;10,2/3,1))))</f>
        <v/>
      </c>
      <c r="J14" s="27">
        <f>IF(I14="","",ROUND(F14*I14,2))</f>
        <v/>
      </c>
    </row>
    <row r="15">
      <c r="A15" s="23">
        <f>IF(B15="","",ROW()-6)</f>
        <v/>
      </c>
      <c r="B15" s="24" t="n"/>
      <c r="C15" s="20" t="n"/>
      <c r="D15" s="25" t="n"/>
      <c r="E15" s="26">
        <f>IF(C15="","",($C$3-C15)/365)</f>
        <v/>
      </c>
      <c r="F15" s="27">
        <f>IF(E15="","",ROUND(D15*(MIN(E15,5)*$G$3+MAX(0,E15-5)*$G$4),2))</f>
        <v/>
      </c>
      <c r="G15" s="25" t="n"/>
      <c r="H15" s="27">
        <f>IF(F15="","",F15-N(G15))</f>
        <v/>
      </c>
      <c r="I15" s="28">
        <f>IF(E15="","",IF(E15&lt;2,0,IF(E15&lt;5,1/3,IF(E15&lt;10,2/3,1))))</f>
        <v/>
      </c>
      <c r="J15" s="27">
        <f>IF(I15="","",ROUND(F15*I15,2))</f>
        <v/>
      </c>
    </row>
    <row r="16">
      <c r="A16" s="23">
        <f>IF(B16="","",ROW()-6)</f>
        <v/>
      </c>
      <c r="B16" s="24" t="n"/>
      <c r="C16" s="20" t="n"/>
      <c r="D16" s="25" t="n"/>
      <c r="E16" s="26">
        <f>IF(C16="","",($C$3-C16)/365)</f>
        <v/>
      </c>
      <c r="F16" s="27">
        <f>IF(E16="","",ROUND(D16*(MIN(E16,5)*$G$3+MAX(0,E16-5)*$G$4),2))</f>
        <v/>
      </c>
      <c r="G16" s="25" t="n"/>
      <c r="H16" s="27">
        <f>IF(F16="","",F16-N(G16))</f>
        <v/>
      </c>
      <c r="I16" s="28">
        <f>IF(E16="","",IF(E16&lt;2,0,IF(E16&lt;5,1/3,IF(E16&lt;10,2/3,1))))</f>
        <v/>
      </c>
      <c r="J16" s="27">
        <f>IF(I16="","",ROUND(F16*I16,2))</f>
        <v/>
      </c>
    </row>
    <row r="17">
      <c r="A17" s="23">
        <f>IF(B17="","",ROW()-6)</f>
        <v/>
      </c>
      <c r="B17" s="24" t="n"/>
      <c r="C17" s="20" t="n"/>
      <c r="D17" s="25" t="n"/>
      <c r="E17" s="26">
        <f>IF(C17="","",($C$3-C17)/365)</f>
        <v/>
      </c>
      <c r="F17" s="27">
        <f>IF(E17="","",ROUND(D17*(MIN(E17,5)*$G$3+MAX(0,E17-5)*$G$4),2))</f>
        <v/>
      </c>
      <c r="G17" s="25" t="n"/>
      <c r="H17" s="27">
        <f>IF(F17="","",F17-N(G17))</f>
        <v/>
      </c>
      <c r="I17" s="28">
        <f>IF(E17="","",IF(E17&lt;2,0,IF(E17&lt;5,1/3,IF(E17&lt;10,2/3,1))))</f>
        <v/>
      </c>
      <c r="J17" s="27">
        <f>IF(I17="","",ROUND(F17*I17,2))</f>
        <v/>
      </c>
    </row>
    <row r="18">
      <c r="A18" s="23">
        <f>IF(B18="","",ROW()-6)</f>
        <v/>
      </c>
      <c r="B18" s="24" t="n"/>
      <c r="C18" s="20" t="n"/>
      <c r="D18" s="25" t="n"/>
      <c r="E18" s="26">
        <f>IF(C18="","",($C$3-C18)/365)</f>
        <v/>
      </c>
      <c r="F18" s="27">
        <f>IF(E18="","",ROUND(D18*(MIN(E18,5)*$G$3+MAX(0,E18-5)*$G$4),2))</f>
        <v/>
      </c>
      <c r="G18" s="25" t="n"/>
      <c r="H18" s="27">
        <f>IF(F18="","",F18-N(G18))</f>
        <v/>
      </c>
      <c r="I18" s="28">
        <f>IF(E18="","",IF(E18&lt;2,0,IF(E18&lt;5,1/3,IF(E18&lt;10,2/3,1))))</f>
        <v/>
      </c>
      <c r="J18" s="27">
        <f>IF(I18="","",ROUND(F18*I18,2))</f>
        <v/>
      </c>
    </row>
    <row r="19">
      <c r="A19" s="23">
        <f>IF(B19="","",ROW()-6)</f>
        <v/>
      </c>
      <c r="B19" s="24" t="n"/>
      <c r="C19" s="20" t="n"/>
      <c r="D19" s="25" t="n"/>
      <c r="E19" s="26">
        <f>IF(C19="","",($C$3-C19)/365)</f>
        <v/>
      </c>
      <c r="F19" s="27">
        <f>IF(E19="","",ROUND(D19*(MIN(E19,5)*$G$3+MAX(0,E19-5)*$G$4),2))</f>
        <v/>
      </c>
      <c r="G19" s="25" t="n"/>
      <c r="H19" s="27">
        <f>IF(F19="","",F19-N(G19))</f>
        <v/>
      </c>
      <c r="I19" s="28">
        <f>IF(E19="","",IF(E19&lt;2,0,IF(E19&lt;5,1/3,IF(E19&lt;10,2/3,1))))</f>
        <v/>
      </c>
      <c r="J19" s="27">
        <f>IF(I19="","",ROUND(F19*I19,2))</f>
        <v/>
      </c>
    </row>
    <row r="20">
      <c r="A20" s="23">
        <f>IF(B20="","",ROW()-6)</f>
        <v/>
      </c>
      <c r="B20" s="24" t="n"/>
      <c r="C20" s="20" t="n"/>
      <c r="D20" s="25" t="n"/>
      <c r="E20" s="26">
        <f>IF(C20="","",($C$3-C20)/365)</f>
        <v/>
      </c>
      <c r="F20" s="27">
        <f>IF(E20="","",ROUND(D20*(MIN(E20,5)*$G$3+MAX(0,E20-5)*$G$4),2))</f>
        <v/>
      </c>
      <c r="G20" s="25" t="n"/>
      <c r="H20" s="27">
        <f>IF(F20="","",F20-N(G20))</f>
        <v/>
      </c>
      <c r="I20" s="28">
        <f>IF(E20="","",IF(E20&lt;2,0,IF(E20&lt;5,1/3,IF(E20&lt;10,2/3,1))))</f>
        <v/>
      </c>
      <c r="J20" s="27">
        <f>IF(I20="","",ROUND(F20*I20,2))</f>
        <v/>
      </c>
    </row>
    <row r="21">
      <c r="A21" s="23">
        <f>IF(B21="","",ROW()-6)</f>
        <v/>
      </c>
      <c r="B21" s="24" t="n"/>
      <c r="C21" s="20" t="n"/>
      <c r="D21" s="25" t="n"/>
      <c r="E21" s="26">
        <f>IF(C21="","",($C$3-C21)/365)</f>
        <v/>
      </c>
      <c r="F21" s="27">
        <f>IF(E21="","",ROUND(D21*(MIN(E21,5)*$G$3+MAX(0,E21-5)*$G$4),2))</f>
        <v/>
      </c>
      <c r="G21" s="25" t="n"/>
      <c r="H21" s="27">
        <f>IF(F21="","",F21-N(G21))</f>
        <v/>
      </c>
      <c r="I21" s="28">
        <f>IF(E21="","",IF(E21&lt;2,0,IF(E21&lt;5,1/3,IF(E21&lt;10,2/3,1))))</f>
        <v/>
      </c>
      <c r="J21" s="27">
        <f>IF(I21="","",ROUND(F21*I21,2))</f>
        <v/>
      </c>
    </row>
    <row r="22">
      <c r="A22" s="23">
        <f>IF(B22="","",ROW()-6)</f>
        <v/>
      </c>
      <c r="B22" s="24" t="n"/>
      <c r="C22" s="20" t="n"/>
      <c r="D22" s="25" t="n"/>
      <c r="E22" s="26">
        <f>IF(C22="","",($C$3-C22)/365)</f>
        <v/>
      </c>
      <c r="F22" s="27">
        <f>IF(E22="","",ROUND(D22*(MIN(E22,5)*$G$3+MAX(0,E22-5)*$G$4),2))</f>
        <v/>
      </c>
      <c r="G22" s="25" t="n"/>
      <c r="H22" s="27">
        <f>IF(F22="","",F22-N(G22))</f>
        <v/>
      </c>
      <c r="I22" s="28">
        <f>IF(E22="","",IF(E22&lt;2,0,IF(E22&lt;5,1/3,IF(E22&lt;10,2/3,1))))</f>
        <v/>
      </c>
      <c r="J22" s="27">
        <f>IF(I22="","",ROUND(F22*I22,2))</f>
        <v/>
      </c>
    </row>
    <row r="23">
      <c r="A23" s="23">
        <f>IF(B23="","",ROW()-6)</f>
        <v/>
      </c>
      <c r="B23" s="24" t="n"/>
      <c r="C23" s="20" t="n"/>
      <c r="D23" s="25" t="n"/>
      <c r="E23" s="26">
        <f>IF(C23="","",($C$3-C23)/365)</f>
        <v/>
      </c>
      <c r="F23" s="27">
        <f>IF(E23="","",ROUND(D23*(MIN(E23,5)*$G$3+MAX(0,E23-5)*$G$4),2))</f>
        <v/>
      </c>
      <c r="G23" s="25" t="n"/>
      <c r="H23" s="27">
        <f>IF(F23="","",F23-N(G23))</f>
        <v/>
      </c>
      <c r="I23" s="28">
        <f>IF(E23="","",IF(E23&lt;2,0,IF(E23&lt;5,1/3,IF(E23&lt;10,2/3,1))))</f>
        <v/>
      </c>
      <c r="J23" s="27">
        <f>IF(I23="","",ROUND(F23*I23,2))</f>
        <v/>
      </c>
    </row>
    <row r="24">
      <c r="A24" s="23">
        <f>IF(B24="","",ROW()-6)</f>
        <v/>
      </c>
      <c r="B24" s="24" t="n"/>
      <c r="C24" s="20" t="n"/>
      <c r="D24" s="25" t="n"/>
      <c r="E24" s="26">
        <f>IF(C24="","",($C$3-C24)/365)</f>
        <v/>
      </c>
      <c r="F24" s="27">
        <f>IF(E24="","",ROUND(D24*(MIN(E24,5)*$G$3+MAX(0,E24-5)*$G$4),2))</f>
        <v/>
      </c>
      <c r="G24" s="25" t="n"/>
      <c r="H24" s="27">
        <f>IF(F24="","",F24-N(G24))</f>
        <v/>
      </c>
      <c r="I24" s="28">
        <f>IF(E24="","",IF(E24&lt;2,0,IF(E24&lt;5,1/3,IF(E24&lt;10,2/3,1))))</f>
        <v/>
      </c>
      <c r="J24" s="27">
        <f>IF(I24="","",ROUND(F24*I24,2))</f>
        <v/>
      </c>
    </row>
    <row r="25">
      <c r="A25" s="23">
        <f>IF(B25="","",ROW()-6)</f>
        <v/>
      </c>
      <c r="B25" s="24" t="n"/>
      <c r="C25" s="20" t="n"/>
      <c r="D25" s="25" t="n"/>
      <c r="E25" s="26">
        <f>IF(C25="","",($C$3-C25)/365)</f>
        <v/>
      </c>
      <c r="F25" s="27">
        <f>IF(E25="","",ROUND(D25*(MIN(E25,5)*$G$3+MAX(0,E25-5)*$G$4),2))</f>
        <v/>
      </c>
      <c r="G25" s="25" t="n"/>
      <c r="H25" s="27">
        <f>IF(F25="","",F25-N(G25))</f>
        <v/>
      </c>
      <c r="I25" s="28">
        <f>IF(E25="","",IF(E25&lt;2,0,IF(E25&lt;5,1/3,IF(E25&lt;10,2/3,1))))</f>
        <v/>
      </c>
      <c r="J25" s="27">
        <f>IF(I25="","",ROUND(F25*I25,2))</f>
        <v/>
      </c>
    </row>
    <row r="26">
      <c r="A26" s="23">
        <f>IF(B26="","",ROW()-6)</f>
        <v/>
      </c>
      <c r="B26" s="24" t="n"/>
      <c r="C26" s="20" t="n"/>
      <c r="D26" s="25" t="n"/>
      <c r="E26" s="26">
        <f>IF(C26="","",($C$3-C26)/365)</f>
        <v/>
      </c>
      <c r="F26" s="27">
        <f>IF(E26="","",ROUND(D26*(MIN(E26,5)*$G$3+MAX(0,E26-5)*$G$4),2))</f>
        <v/>
      </c>
      <c r="G26" s="25" t="n"/>
      <c r="H26" s="27">
        <f>IF(F26="","",F26-N(G26))</f>
        <v/>
      </c>
      <c r="I26" s="28">
        <f>IF(E26="","",IF(E26&lt;2,0,IF(E26&lt;5,1/3,IF(E26&lt;10,2/3,1))))</f>
        <v/>
      </c>
      <c r="J26" s="27">
        <f>IF(I26="","",ROUND(F26*I26,2))</f>
        <v/>
      </c>
    </row>
    <row r="27">
      <c r="A27" s="23">
        <f>IF(B27="","",ROW()-6)</f>
        <v/>
      </c>
      <c r="B27" s="24" t="n"/>
      <c r="C27" s="20" t="n"/>
      <c r="D27" s="25" t="n"/>
      <c r="E27" s="26">
        <f>IF(C27="","",($C$3-C27)/365)</f>
        <v/>
      </c>
      <c r="F27" s="27">
        <f>IF(E27="","",ROUND(D27*(MIN(E27,5)*$G$3+MAX(0,E27-5)*$G$4),2))</f>
        <v/>
      </c>
      <c r="G27" s="25" t="n"/>
      <c r="H27" s="27">
        <f>IF(F27="","",F27-N(G27))</f>
        <v/>
      </c>
      <c r="I27" s="28">
        <f>IF(E27="","",IF(E27&lt;2,0,IF(E27&lt;5,1/3,IF(E27&lt;10,2/3,1))))</f>
        <v/>
      </c>
      <c r="J27" s="27">
        <f>IF(I27="","",ROUND(F27*I27,2))</f>
        <v/>
      </c>
    </row>
    <row r="28">
      <c r="A28" s="23">
        <f>IF(B28="","",ROW()-6)</f>
        <v/>
      </c>
      <c r="B28" s="24" t="n"/>
      <c r="C28" s="20" t="n"/>
      <c r="D28" s="25" t="n"/>
      <c r="E28" s="26">
        <f>IF(C28="","",($C$3-C28)/365)</f>
        <v/>
      </c>
      <c r="F28" s="27">
        <f>IF(E28="","",ROUND(D28*(MIN(E28,5)*$G$3+MAX(0,E28-5)*$G$4),2))</f>
        <v/>
      </c>
      <c r="G28" s="25" t="n"/>
      <c r="H28" s="27">
        <f>IF(F28="","",F28-N(G28))</f>
        <v/>
      </c>
      <c r="I28" s="28">
        <f>IF(E28="","",IF(E28&lt;2,0,IF(E28&lt;5,1/3,IF(E28&lt;10,2/3,1))))</f>
        <v/>
      </c>
      <c r="J28" s="27">
        <f>IF(I28="","",ROUND(F28*I28,2))</f>
        <v/>
      </c>
    </row>
    <row r="29">
      <c r="A29" s="23">
        <f>IF(B29="","",ROW()-6)</f>
        <v/>
      </c>
      <c r="B29" s="24" t="n"/>
      <c r="C29" s="20" t="n"/>
      <c r="D29" s="25" t="n"/>
      <c r="E29" s="26">
        <f>IF(C29="","",($C$3-C29)/365)</f>
        <v/>
      </c>
      <c r="F29" s="27">
        <f>IF(E29="","",ROUND(D29*(MIN(E29,5)*$G$3+MAX(0,E29-5)*$G$4),2))</f>
        <v/>
      </c>
      <c r="G29" s="25" t="n"/>
      <c r="H29" s="27">
        <f>IF(F29="","",F29-N(G29))</f>
        <v/>
      </c>
      <c r="I29" s="28">
        <f>IF(E29="","",IF(E29&lt;2,0,IF(E29&lt;5,1/3,IF(E29&lt;10,2/3,1))))</f>
        <v/>
      </c>
      <c r="J29" s="27">
        <f>IF(I29="","",ROUND(F29*I29,2))</f>
        <v/>
      </c>
    </row>
    <row r="30">
      <c r="A30" s="23">
        <f>IF(B30="","",ROW()-6)</f>
        <v/>
      </c>
      <c r="B30" s="24" t="n"/>
      <c r="C30" s="20" t="n"/>
      <c r="D30" s="25" t="n"/>
      <c r="E30" s="26">
        <f>IF(C30="","",($C$3-C30)/365)</f>
        <v/>
      </c>
      <c r="F30" s="27">
        <f>IF(E30="","",ROUND(D30*(MIN(E30,5)*$G$3+MAX(0,E30-5)*$G$4),2))</f>
        <v/>
      </c>
      <c r="G30" s="25" t="n"/>
      <c r="H30" s="27">
        <f>IF(F30="","",F30-N(G30))</f>
        <v/>
      </c>
      <c r="I30" s="28">
        <f>IF(E30="","",IF(E30&lt;2,0,IF(E30&lt;5,1/3,IF(E30&lt;10,2/3,1))))</f>
        <v/>
      </c>
      <c r="J30" s="27">
        <f>IF(I30="","",ROUND(F30*I30,2))</f>
        <v/>
      </c>
    </row>
    <row r="31">
      <c r="A31" s="23">
        <f>IF(B31="","",ROW()-6)</f>
        <v/>
      </c>
      <c r="B31" s="24" t="n"/>
      <c r="C31" s="20" t="n"/>
      <c r="D31" s="25" t="n"/>
      <c r="E31" s="26">
        <f>IF(C31="","",($C$3-C31)/365)</f>
        <v/>
      </c>
      <c r="F31" s="27">
        <f>IF(E31="","",ROUND(D31*(MIN(E31,5)*$G$3+MAX(0,E31-5)*$G$4),2))</f>
        <v/>
      </c>
      <c r="G31" s="25" t="n"/>
      <c r="H31" s="27">
        <f>IF(F31="","",F31-N(G31))</f>
        <v/>
      </c>
      <c r="I31" s="28">
        <f>IF(E31="","",IF(E31&lt;2,0,IF(E31&lt;5,1/3,IF(E31&lt;10,2/3,1))))</f>
        <v/>
      </c>
      <c r="J31" s="27">
        <f>IF(I31="","",ROUND(F31*I31,2))</f>
        <v/>
      </c>
    </row>
    <row r="32">
      <c r="A32" s="23">
        <f>IF(B32="","",ROW()-6)</f>
        <v/>
      </c>
      <c r="B32" s="24" t="n"/>
      <c r="C32" s="20" t="n"/>
      <c r="D32" s="25" t="n"/>
      <c r="E32" s="26">
        <f>IF(C32="","",($C$3-C32)/365)</f>
        <v/>
      </c>
      <c r="F32" s="27">
        <f>IF(E32="","",ROUND(D32*(MIN(E32,5)*$G$3+MAX(0,E32-5)*$G$4),2))</f>
        <v/>
      </c>
      <c r="G32" s="25" t="n"/>
      <c r="H32" s="27">
        <f>IF(F32="","",F32-N(G32))</f>
        <v/>
      </c>
      <c r="I32" s="28">
        <f>IF(E32="","",IF(E32&lt;2,0,IF(E32&lt;5,1/3,IF(E32&lt;10,2/3,1))))</f>
        <v/>
      </c>
      <c r="J32" s="27">
        <f>IF(I32="","",ROUND(F32*I32,2))</f>
        <v/>
      </c>
    </row>
    <row r="33">
      <c r="A33" s="23">
        <f>IF(B33="","",ROW()-6)</f>
        <v/>
      </c>
      <c r="B33" s="24" t="n"/>
      <c r="C33" s="20" t="n"/>
      <c r="D33" s="25" t="n"/>
      <c r="E33" s="26">
        <f>IF(C33="","",($C$3-C33)/365)</f>
        <v/>
      </c>
      <c r="F33" s="27">
        <f>IF(E33="","",ROUND(D33*(MIN(E33,5)*$G$3+MAX(0,E33-5)*$G$4),2))</f>
        <v/>
      </c>
      <c r="G33" s="25" t="n"/>
      <c r="H33" s="27">
        <f>IF(F33="","",F33-N(G33))</f>
        <v/>
      </c>
      <c r="I33" s="28">
        <f>IF(E33="","",IF(E33&lt;2,0,IF(E33&lt;5,1/3,IF(E33&lt;10,2/3,1))))</f>
        <v/>
      </c>
      <c r="J33" s="27">
        <f>IF(I33="","",ROUND(F33*I33,2))</f>
        <v/>
      </c>
    </row>
    <row r="34">
      <c r="A34" s="23">
        <f>IF(B34="","",ROW()-6)</f>
        <v/>
      </c>
      <c r="B34" s="24" t="n"/>
      <c r="C34" s="20" t="n"/>
      <c r="D34" s="25" t="n"/>
      <c r="E34" s="26">
        <f>IF(C34="","",($C$3-C34)/365)</f>
        <v/>
      </c>
      <c r="F34" s="27">
        <f>IF(E34="","",ROUND(D34*(MIN(E34,5)*$G$3+MAX(0,E34-5)*$G$4),2))</f>
        <v/>
      </c>
      <c r="G34" s="25" t="n"/>
      <c r="H34" s="27">
        <f>IF(F34="","",F34-N(G34))</f>
        <v/>
      </c>
      <c r="I34" s="28">
        <f>IF(E34="","",IF(E34&lt;2,0,IF(E34&lt;5,1/3,IF(E34&lt;10,2/3,1))))</f>
        <v/>
      </c>
      <c r="J34" s="27">
        <f>IF(I34="","",ROUND(F34*I34,2))</f>
        <v/>
      </c>
    </row>
    <row r="35">
      <c r="A35" s="23">
        <f>IF(B35="","",ROW()-6)</f>
        <v/>
      </c>
      <c r="B35" s="24" t="n"/>
      <c r="C35" s="20" t="n"/>
      <c r="D35" s="25" t="n"/>
      <c r="E35" s="26">
        <f>IF(C35="","",($C$3-C35)/365)</f>
        <v/>
      </c>
      <c r="F35" s="27">
        <f>IF(E35="","",ROUND(D35*(MIN(E35,5)*$G$3+MAX(0,E35-5)*$G$4),2))</f>
        <v/>
      </c>
      <c r="G35" s="25" t="n"/>
      <c r="H35" s="27">
        <f>IF(F35="","",F35-N(G35))</f>
        <v/>
      </c>
      <c r="I35" s="28">
        <f>IF(E35="","",IF(E35&lt;2,0,IF(E35&lt;5,1/3,IF(E35&lt;10,2/3,1))))</f>
        <v/>
      </c>
      <c r="J35" s="27">
        <f>IF(I35="","",ROUND(F35*I35,2))</f>
        <v/>
      </c>
    </row>
    <row r="36">
      <c r="A36" s="23">
        <f>IF(B36="","",ROW()-6)</f>
        <v/>
      </c>
      <c r="B36" s="24" t="n"/>
      <c r="C36" s="20" t="n"/>
      <c r="D36" s="25" t="n"/>
      <c r="E36" s="26">
        <f>IF(C36="","",($C$3-C36)/365)</f>
        <v/>
      </c>
      <c r="F36" s="27">
        <f>IF(E36="","",ROUND(D36*(MIN(E36,5)*$G$3+MAX(0,E36-5)*$G$4),2))</f>
        <v/>
      </c>
      <c r="G36" s="25" t="n"/>
      <c r="H36" s="27">
        <f>IF(F36="","",F36-N(G36))</f>
        <v/>
      </c>
      <c r="I36" s="28">
        <f>IF(E36="","",IF(E36&lt;2,0,IF(E36&lt;5,1/3,IF(E36&lt;10,2/3,1))))</f>
        <v/>
      </c>
      <c r="J36" s="27">
        <f>IF(I36="","",ROUND(F36*I36,2))</f>
        <v/>
      </c>
    </row>
    <row r="37">
      <c r="A37" s="23">
        <f>IF(B37="","",ROW()-6)</f>
        <v/>
      </c>
      <c r="B37" s="24" t="n"/>
      <c r="C37" s="20" t="n"/>
      <c r="D37" s="25" t="n"/>
      <c r="E37" s="26">
        <f>IF(C37="","",($C$3-C37)/365)</f>
        <v/>
      </c>
      <c r="F37" s="27">
        <f>IF(E37="","",ROUND(D37*(MIN(E37,5)*$G$3+MAX(0,E37-5)*$G$4),2))</f>
        <v/>
      </c>
      <c r="G37" s="25" t="n"/>
      <c r="H37" s="27">
        <f>IF(F37="","",F37-N(G37))</f>
        <v/>
      </c>
      <c r="I37" s="28">
        <f>IF(E37="","",IF(E37&lt;2,0,IF(E37&lt;5,1/3,IF(E37&lt;10,2/3,1))))</f>
        <v/>
      </c>
      <c r="J37" s="27">
        <f>IF(I37="","",ROUND(F37*I37,2))</f>
        <v/>
      </c>
    </row>
    <row r="38">
      <c r="A38" s="23">
        <f>IF(B38="","",ROW()-6)</f>
        <v/>
      </c>
      <c r="B38" s="24" t="n"/>
      <c r="C38" s="20" t="n"/>
      <c r="D38" s="25" t="n"/>
      <c r="E38" s="26">
        <f>IF(C38="","",($C$3-C38)/365)</f>
        <v/>
      </c>
      <c r="F38" s="27">
        <f>IF(E38="","",ROUND(D38*(MIN(E38,5)*$G$3+MAX(0,E38-5)*$G$4),2))</f>
        <v/>
      </c>
      <c r="G38" s="25" t="n"/>
      <c r="H38" s="27">
        <f>IF(F38="","",F38-N(G38))</f>
        <v/>
      </c>
      <c r="I38" s="28">
        <f>IF(E38="","",IF(E38&lt;2,0,IF(E38&lt;5,1/3,IF(E38&lt;10,2/3,1))))</f>
        <v/>
      </c>
      <c r="J38" s="27">
        <f>IF(I38="","",ROUND(F38*I38,2))</f>
        <v/>
      </c>
    </row>
    <row r="39">
      <c r="A39" s="23">
        <f>IF(B39="","",ROW()-6)</f>
        <v/>
      </c>
      <c r="B39" s="24" t="n"/>
      <c r="C39" s="20" t="n"/>
      <c r="D39" s="25" t="n"/>
      <c r="E39" s="26">
        <f>IF(C39="","",($C$3-C39)/365)</f>
        <v/>
      </c>
      <c r="F39" s="27">
        <f>IF(E39="","",ROUND(D39*(MIN(E39,5)*$G$3+MAX(0,E39-5)*$G$4),2))</f>
        <v/>
      </c>
      <c r="G39" s="25" t="n"/>
      <c r="H39" s="27">
        <f>IF(F39="","",F39-N(G39))</f>
        <v/>
      </c>
      <c r="I39" s="28">
        <f>IF(E39="","",IF(E39&lt;2,0,IF(E39&lt;5,1/3,IF(E39&lt;10,2/3,1))))</f>
        <v/>
      </c>
      <c r="J39" s="27">
        <f>IF(I39="","",ROUND(F39*I39,2))</f>
        <v/>
      </c>
    </row>
    <row r="40">
      <c r="A40" s="23">
        <f>IF(B40="","",ROW()-6)</f>
        <v/>
      </c>
      <c r="B40" s="24" t="n"/>
      <c r="C40" s="20" t="n"/>
      <c r="D40" s="25" t="n"/>
      <c r="E40" s="26">
        <f>IF(C40="","",($C$3-C40)/365)</f>
        <v/>
      </c>
      <c r="F40" s="27">
        <f>IF(E40="","",ROUND(D40*(MIN(E40,5)*$G$3+MAX(0,E40-5)*$G$4),2))</f>
        <v/>
      </c>
      <c r="G40" s="25" t="n"/>
      <c r="H40" s="27">
        <f>IF(F40="","",F40-N(G40))</f>
        <v/>
      </c>
      <c r="I40" s="28">
        <f>IF(E40="","",IF(E40&lt;2,0,IF(E40&lt;5,1/3,IF(E40&lt;10,2/3,1))))</f>
        <v/>
      </c>
      <c r="J40" s="27">
        <f>IF(I40="","",ROUND(F40*I40,2))</f>
        <v/>
      </c>
    </row>
    <row r="41">
      <c r="A41" s="23">
        <f>IF(B41="","",ROW()-6)</f>
        <v/>
      </c>
      <c r="B41" s="24" t="n"/>
      <c r="C41" s="20" t="n"/>
      <c r="D41" s="25" t="n"/>
      <c r="E41" s="26">
        <f>IF(C41="","",($C$3-C41)/365)</f>
        <v/>
      </c>
      <c r="F41" s="27">
        <f>IF(E41="","",ROUND(D41*(MIN(E41,5)*$G$3+MAX(0,E41-5)*$G$4),2))</f>
        <v/>
      </c>
      <c r="G41" s="25" t="n"/>
      <c r="H41" s="27">
        <f>IF(F41="","",F41-N(G41))</f>
        <v/>
      </c>
      <c r="I41" s="28">
        <f>IF(E41="","",IF(E41&lt;2,0,IF(E41&lt;5,1/3,IF(E41&lt;10,2/3,1))))</f>
        <v/>
      </c>
      <c r="J41" s="27">
        <f>IF(I41="","",ROUND(F41*I41,2))</f>
        <v/>
      </c>
    </row>
    <row r="42">
      <c r="A42" s="23">
        <f>IF(B42="","",ROW()-6)</f>
        <v/>
      </c>
      <c r="B42" s="24" t="n"/>
      <c r="C42" s="20" t="n"/>
      <c r="D42" s="25" t="n"/>
      <c r="E42" s="26">
        <f>IF(C42="","",($C$3-C42)/365)</f>
        <v/>
      </c>
      <c r="F42" s="27">
        <f>IF(E42="","",ROUND(D42*(MIN(E42,5)*$G$3+MAX(0,E42-5)*$G$4),2))</f>
        <v/>
      </c>
      <c r="G42" s="25" t="n"/>
      <c r="H42" s="27">
        <f>IF(F42="","",F42-N(G42))</f>
        <v/>
      </c>
      <c r="I42" s="28">
        <f>IF(E42="","",IF(E42&lt;2,0,IF(E42&lt;5,1/3,IF(E42&lt;10,2/3,1))))</f>
        <v/>
      </c>
      <c r="J42" s="27">
        <f>IF(I42="","",ROUND(F42*I42,2))</f>
        <v/>
      </c>
    </row>
    <row r="43">
      <c r="A43" s="23">
        <f>IF(B43="","",ROW()-6)</f>
        <v/>
      </c>
      <c r="B43" s="24" t="n"/>
      <c r="C43" s="20" t="n"/>
      <c r="D43" s="25" t="n"/>
      <c r="E43" s="26">
        <f>IF(C43="","",($C$3-C43)/365)</f>
        <v/>
      </c>
      <c r="F43" s="27">
        <f>IF(E43="","",ROUND(D43*(MIN(E43,5)*$G$3+MAX(0,E43-5)*$G$4),2))</f>
        <v/>
      </c>
      <c r="G43" s="25" t="n"/>
      <c r="H43" s="27">
        <f>IF(F43="","",F43-N(G43))</f>
        <v/>
      </c>
      <c r="I43" s="28">
        <f>IF(E43="","",IF(E43&lt;2,0,IF(E43&lt;5,1/3,IF(E43&lt;10,2/3,1))))</f>
        <v/>
      </c>
      <c r="J43" s="27">
        <f>IF(I43="","",ROUND(F43*I43,2))</f>
        <v/>
      </c>
    </row>
    <row r="44">
      <c r="A44" s="23">
        <f>IF(B44="","",ROW()-6)</f>
        <v/>
      </c>
      <c r="B44" s="24" t="n"/>
      <c r="C44" s="20" t="n"/>
      <c r="D44" s="25" t="n"/>
      <c r="E44" s="26">
        <f>IF(C44="","",($C$3-C44)/365)</f>
        <v/>
      </c>
      <c r="F44" s="27">
        <f>IF(E44="","",ROUND(D44*(MIN(E44,5)*$G$3+MAX(0,E44-5)*$G$4),2))</f>
        <v/>
      </c>
      <c r="G44" s="25" t="n"/>
      <c r="H44" s="27">
        <f>IF(F44="","",F44-N(G44))</f>
        <v/>
      </c>
      <c r="I44" s="28">
        <f>IF(E44="","",IF(E44&lt;2,0,IF(E44&lt;5,1/3,IF(E44&lt;10,2/3,1))))</f>
        <v/>
      </c>
      <c r="J44" s="27">
        <f>IF(I44="","",ROUND(F44*I44,2))</f>
        <v/>
      </c>
    </row>
    <row r="45">
      <c r="A45" s="23">
        <f>IF(B45="","",ROW()-6)</f>
        <v/>
      </c>
      <c r="B45" s="24" t="n"/>
      <c r="C45" s="20" t="n"/>
      <c r="D45" s="25" t="n"/>
      <c r="E45" s="26">
        <f>IF(C45="","",($C$3-C45)/365)</f>
        <v/>
      </c>
      <c r="F45" s="27">
        <f>IF(E45="","",ROUND(D45*(MIN(E45,5)*$G$3+MAX(0,E45-5)*$G$4),2))</f>
        <v/>
      </c>
      <c r="G45" s="25" t="n"/>
      <c r="H45" s="27">
        <f>IF(F45="","",F45-N(G45))</f>
        <v/>
      </c>
      <c r="I45" s="28">
        <f>IF(E45="","",IF(E45&lt;2,0,IF(E45&lt;5,1/3,IF(E45&lt;10,2/3,1))))</f>
        <v/>
      </c>
      <c r="J45" s="27">
        <f>IF(I45="","",ROUND(F45*I45,2))</f>
        <v/>
      </c>
    </row>
    <row r="46">
      <c r="A46" s="23">
        <f>IF(B46="","",ROW()-6)</f>
        <v/>
      </c>
      <c r="B46" s="24" t="n"/>
      <c r="C46" s="20" t="n"/>
      <c r="D46" s="25" t="n"/>
      <c r="E46" s="26">
        <f>IF(C46="","",($C$3-C46)/365)</f>
        <v/>
      </c>
      <c r="F46" s="27">
        <f>IF(E46="","",ROUND(D46*(MIN(E46,5)*$G$3+MAX(0,E46-5)*$G$4),2))</f>
        <v/>
      </c>
      <c r="G46" s="25" t="n"/>
      <c r="H46" s="27">
        <f>IF(F46="","",F46-N(G46))</f>
        <v/>
      </c>
      <c r="I46" s="28">
        <f>IF(E46="","",IF(E46&lt;2,0,IF(E46&lt;5,1/3,IF(E46&lt;10,2/3,1))))</f>
        <v/>
      </c>
      <c r="J46" s="27">
        <f>IF(I46="","",ROUND(F46*I46,2))</f>
        <v/>
      </c>
    </row>
    <row r="47">
      <c r="A47" s="23">
        <f>IF(B47="","",ROW()-6)</f>
        <v/>
      </c>
      <c r="B47" s="24" t="n"/>
      <c r="C47" s="20" t="n"/>
      <c r="D47" s="25" t="n"/>
      <c r="E47" s="26">
        <f>IF(C47="","",($C$3-C47)/365)</f>
        <v/>
      </c>
      <c r="F47" s="27">
        <f>IF(E47="","",ROUND(D47*(MIN(E47,5)*$G$3+MAX(0,E47-5)*$G$4),2))</f>
        <v/>
      </c>
      <c r="G47" s="25" t="n"/>
      <c r="H47" s="27">
        <f>IF(F47="","",F47-N(G47))</f>
        <v/>
      </c>
      <c r="I47" s="28">
        <f>IF(E47="","",IF(E47&lt;2,0,IF(E47&lt;5,1/3,IF(E47&lt;10,2/3,1))))</f>
        <v/>
      </c>
      <c r="J47" s="27">
        <f>IF(I47="","",ROUND(F47*I47,2))</f>
        <v/>
      </c>
    </row>
    <row r="48">
      <c r="A48" s="23">
        <f>IF(B48="","",ROW()-6)</f>
        <v/>
      </c>
      <c r="B48" s="24" t="n"/>
      <c r="C48" s="20" t="n"/>
      <c r="D48" s="25" t="n"/>
      <c r="E48" s="26">
        <f>IF(C48="","",($C$3-C48)/365)</f>
        <v/>
      </c>
      <c r="F48" s="27">
        <f>IF(E48="","",ROUND(D48*(MIN(E48,5)*$G$3+MAX(0,E48-5)*$G$4),2))</f>
        <v/>
      </c>
      <c r="G48" s="25" t="n"/>
      <c r="H48" s="27">
        <f>IF(F48="","",F48-N(G48))</f>
        <v/>
      </c>
      <c r="I48" s="28">
        <f>IF(E48="","",IF(E48&lt;2,0,IF(E48&lt;5,1/3,IF(E48&lt;10,2/3,1))))</f>
        <v/>
      </c>
      <c r="J48" s="27">
        <f>IF(I48="","",ROUND(F48*I48,2))</f>
        <v/>
      </c>
    </row>
    <row r="49">
      <c r="A49" s="23">
        <f>IF(B49="","",ROW()-6)</f>
        <v/>
      </c>
      <c r="B49" s="24" t="n"/>
      <c r="C49" s="20" t="n"/>
      <c r="D49" s="25" t="n"/>
      <c r="E49" s="26">
        <f>IF(C49="","",($C$3-C49)/365)</f>
        <v/>
      </c>
      <c r="F49" s="27">
        <f>IF(E49="","",ROUND(D49*(MIN(E49,5)*$G$3+MAX(0,E49-5)*$G$4),2))</f>
        <v/>
      </c>
      <c r="G49" s="25" t="n"/>
      <c r="H49" s="27">
        <f>IF(F49="","",F49-N(G49))</f>
        <v/>
      </c>
      <c r="I49" s="28">
        <f>IF(E49="","",IF(E49&lt;2,0,IF(E49&lt;5,1/3,IF(E49&lt;10,2/3,1))))</f>
        <v/>
      </c>
      <c r="J49" s="27">
        <f>IF(I49="","",ROUND(F49*I49,2))</f>
        <v/>
      </c>
    </row>
    <row r="50">
      <c r="A50" s="23">
        <f>IF(B50="","",ROW()-6)</f>
        <v/>
      </c>
      <c r="B50" s="24" t="n"/>
      <c r="C50" s="20" t="n"/>
      <c r="D50" s="25" t="n"/>
      <c r="E50" s="26">
        <f>IF(C50="","",($C$3-C50)/365)</f>
        <v/>
      </c>
      <c r="F50" s="27">
        <f>IF(E50="","",ROUND(D50*(MIN(E50,5)*$G$3+MAX(0,E50-5)*$G$4),2))</f>
        <v/>
      </c>
      <c r="G50" s="25" t="n"/>
      <c r="H50" s="27">
        <f>IF(F50="","",F50-N(G50))</f>
        <v/>
      </c>
      <c r="I50" s="28">
        <f>IF(E50="","",IF(E50&lt;2,0,IF(E50&lt;5,1/3,IF(E50&lt;10,2/3,1))))</f>
        <v/>
      </c>
      <c r="J50" s="27">
        <f>IF(I50="","",ROUND(F50*I50,2))</f>
        <v/>
      </c>
    </row>
    <row r="51">
      <c r="A51" s="23">
        <f>IF(B51="","",ROW()-6)</f>
        <v/>
      </c>
      <c r="B51" s="24" t="n"/>
      <c r="C51" s="20" t="n"/>
      <c r="D51" s="25" t="n"/>
      <c r="E51" s="26">
        <f>IF(C51="","",($C$3-C51)/365)</f>
        <v/>
      </c>
      <c r="F51" s="27">
        <f>IF(E51="","",ROUND(D51*(MIN(E51,5)*$G$3+MAX(0,E51-5)*$G$4),2))</f>
        <v/>
      </c>
      <c r="G51" s="25" t="n"/>
      <c r="H51" s="27">
        <f>IF(F51="","",F51-N(G51))</f>
        <v/>
      </c>
      <c r="I51" s="28">
        <f>IF(E51="","",IF(E51&lt;2,0,IF(E51&lt;5,1/3,IF(E51&lt;10,2/3,1))))</f>
        <v/>
      </c>
      <c r="J51" s="27">
        <f>IF(I51="","",ROUND(F51*I51,2))</f>
        <v/>
      </c>
    </row>
    <row r="52">
      <c r="A52" s="23">
        <f>IF(B52="","",ROW()-6)</f>
        <v/>
      </c>
      <c r="B52" s="24" t="n"/>
      <c r="C52" s="20" t="n"/>
      <c r="D52" s="25" t="n"/>
      <c r="E52" s="26">
        <f>IF(C52="","",($C$3-C52)/365)</f>
        <v/>
      </c>
      <c r="F52" s="27">
        <f>IF(E52="","",ROUND(D52*(MIN(E52,5)*$G$3+MAX(0,E52-5)*$G$4),2))</f>
        <v/>
      </c>
      <c r="G52" s="25" t="n"/>
      <c r="H52" s="27">
        <f>IF(F52="","",F52-N(G52))</f>
        <v/>
      </c>
      <c r="I52" s="28">
        <f>IF(E52="","",IF(E52&lt;2,0,IF(E52&lt;5,1/3,IF(E52&lt;10,2/3,1))))</f>
        <v/>
      </c>
      <c r="J52" s="27">
        <f>IF(I52="","",ROUND(F52*I52,2))</f>
        <v/>
      </c>
    </row>
    <row r="53">
      <c r="A53" s="23">
        <f>IF(B53="","",ROW()-6)</f>
        <v/>
      </c>
      <c r="B53" s="24" t="n"/>
      <c r="C53" s="20" t="n"/>
      <c r="D53" s="25" t="n"/>
      <c r="E53" s="26">
        <f>IF(C53="","",($C$3-C53)/365)</f>
        <v/>
      </c>
      <c r="F53" s="27">
        <f>IF(E53="","",ROUND(D53*(MIN(E53,5)*$G$3+MAX(0,E53-5)*$G$4),2))</f>
        <v/>
      </c>
      <c r="G53" s="25" t="n"/>
      <c r="H53" s="27">
        <f>IF(F53="","",F53-N(G53))</f>
        <v/>
      </c>
      <c r="I53" s="28">
        <f>IF(E53="","",IF(E53&lt;2,0,IF(E53&lt;5,1/3,IF(E53&lt;10,2/3,1))))</f>
        <v/>
      </c>
      <c r="J53" s="27">
        <f>IF(I53="","",ROUND(F53*I53,2))</f>
        <v/>
      </c>
    </row>
    <row r="54">
      <c r="A54" s="23">
        <f>IF(B54="","",ROW()-6)</f>
        <v/>
      </c>
      <c r="B54" s="24" t="n"/>
      <c r="C54" s="20" t="n"/>
      <c r="D54" s="25" t="n"/>
      <c r="E54" s="26">
        <f>IF(C54="","",($C$3-C54)/365)</f>
        <v/>
      </c>
      <c r="F54" s="27">
        <f>IF(E54="","",ROUND(D54*(MIN(E54,5)*$G$3+MAX(0,E54-5)*$G$4),2))</f>
        <v/>
      </c>
      <c r="G54" s="25" t="n"/>
      <c r="H54" s="27">
        <f>IF(F54="","",F54-N(G54))</f>
        <v/>
      </c>
      <c r="I54" s="28">
        <f>IF(E54="","",IF(E54&lt;2,0,IF(E54&lt;5,1/3,IF(E54&lt;10,2/3,1))))</f>
        <v/>
      </c>
      <c r="J54" s="27">
        <f>IF(I54="","",ROUND(F54*I54,2))</f>
        <v/>
      </c>
    </row>
    <row r="55">
      <c r="A55" s="23">
        <f>IF(B55="","",ROW()-6)</f>
        <v/>
      </c>
      <c r="B55" s="24" t="n"/>
      <c r="C55" s="20" t="n"/>
      <c r="D55" s="25" t="n"/>
      <c r="E55" s="26">
        <f>IF(C55="","",($C$3-C55)/365)</f>
        <v/>
      </c>
      <c r="F55" s="27">
        <f>IF(E55="","",ROUND(D55*(MIN(E55,5)*$G$3+MAX(0,E55-5)*$G$4),2))</f>
        <v/>
      </c>
      <c r="G55" s="25" t="n"/>
      <c r="H55" s="27">
        <f>IF(F55="","",F55-N(G55))</f>
        <v/>
      </c>
      <c r="I55" s="28">
        <f>IF(E55="","",IF(E55&lt;2,0,IF(E55&lt;5,1/3,IF(E55&lt;10,2/3,1))))</f>
        <v/>
      </c>
      <c r="J55" s="27">
        <f>IF(I55="","",ROUND(F55*I55,2))</f>
        <v/>
      </c>
    </row>
    <row r="56">
      <c r="A56" s="23">
        <f>IF(B56="","",ROW()-6)</f>
        <v/>
      </c>
      <c r="B56" s="24" t="n"/>
      <c r="C56" s="20" t="n"/>
      <c r="D56" s="25" t="n"/>
      <c r="E56" s="26">
        <f>IF(C56="","",($C$3-C56)/365)</f>
        <v/>
      </c>
      <c r="F56" s="27">
        <f>IF(E56="","",ROUND(D56*(MIN(E56,5)*$G$3+MAX(0,E56-5)*$G$4),2))</f>
        <v/>
      </c>
      <c r="G56" s="25" t="n"/>
      <c r="H56" s="27">
        <f>IF(F56="","",F56-N(G56))</f>
        <v/>
      </c>
      <c r="I56" s="28">
        <f>IF(E56="","",IF(E56&lt;2,0,IF(E56&lt;5,1/3,IF(E56&lt;10,2/3,1))))</f>
        <v/>
      </c>
      <c r="J56" s="27">
        <f>IF(I56="","",ROUND(F56*I56,2))</f>
        <v/>
      </c>
    </row>
    <row r="57">
      <c r="A57" s="29" t="n"/>
      <c r="B57" s="30" t="inlineStr">
        <is>
          <t>الإجمالي</t>
        </is>
      </c>
      <c r="C57" s="29" t="n"/>
      <c r="D57" s="31">
        <f>SUM(D7:D56)</f>
        <v/>
      </c>
      <c r="E57" s="29" t="n"/>
      <c r="F57" s="31">
        <f>SUM(F7:F56)</f>
        <v/>
      </c>
      <c r="G57" s="31">
        <f>SUM(G7:G56)</f>
        <v/>
      </c>
      <c r="H57" s="31">
        <f>SUM(H7:H56)</f>
        <v/>
      </c>
      <c r="I57" s="29" t="n"/>
      <c r="J57" s="31">
        <f>SUM(J7:J56)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E4:F4"/>
    <mergeCell ref="A1:J1"/>
    <mergeCell ref="A2:J2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2026-10-28T12:20:41Z</dcterms:created>
  <dcterms:modified xmlns:dcterms="http://purl.org/dc/terms/" xmlns:xsi="http://www.w3.org/2001/XMLSchema-instance" xsi:type="dcterms:W3CDTF">2026-10-28T12:20:41Z</dcterms:modified>
</cp:coreProperties>
</file>