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جدول الملكية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;[Red]-#,##0.00"/>
    <numFmt numFmtId="165" formatCode="0.0000"/>
    <numFmt numFmtId="166" formatCode="#,##0;[Red]-#,##0"/>
    <numFmt numFmtId="167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7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6" fontId="16" fillId="5" borderId="3" applyAlignment="1" pivotButton="0" quotePrefix="0" xfId="0">
      <alignment horizontal="center" vertical="center"/>
    </xf>
    <xf numFmtId="167" fontId="16" fillId="5" borderId="3" applyAlignment="1" pivotButton="0" quotePrefix="0" xfId="0">
      <alignment horizontal="center" vertical="center"/>
    </xf>
    <xf numFmtId="164" fontId="16" fillId="5" borderId="3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2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جدول ملكية الشركاء وجولات الاستثمار (Cap Table)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يتتبع ملكية كل شريك من التأسيس مرورًا بجولتي استثمار: يحسب سعر السهم من التقييم قبل الاستثمار، وعدد الأسهم الجديدة لكل مستثمر، ونسبة كل مساهم بعد كل جولة (التخفيف)، وقيمة حصة كل مساهم عند بيع الشركة بالقيمة التي تحددها.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المؤسسين ومجمع خيارات الموظفين وعدد أسهم كل منهم عند التأسيس.</t>
        </is>
      </c>
    </row>
    <row r="8" ht="34" customHeight="1">
      <c r="A8" s="11" t="inlineStr">
        <is>
          <t>•</t>
        </is>
      </c>
      <c r="B8" s="12" t="inlineStr">
        <is>
          <t>لكل جولة اكتب التقييم قبل الاستثمار ومبلغ الاستثمار واسم المستثمر، ثم قيمة الشركة المتوقعة عند التخارج.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النموذج مبسط: أسهم عادية بلا تفضيل في التصفية ولا سندات قابلة للتحويل. سعر السهم = التقييم قبل الاستثمار ÷ الأسهم القائمة قبل الجولة. راجع اتفاقية المساهمين لأي شروط خاصة.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rightToLeft="1" workbookViewId="0">
      <selection activeCell="A1" sqref="A1"/>
    </sheetView>
  </sheetViews>
  <sheetFormatPr baseColWidth="8" defaultRowHeight="15"/>
  <cols>
    <col width="30" customWidth="1" min="1" max="1"/>
    <col width="17" customWidth="1" min="2" max="2"/>
    <col width="13" customWidth="1" min="3" max="3"/>
    <col width="17" customWidth="1" min="4" max="4"/>
    <col width="13" customWidth="1" min="5" max="5"/>
    <col width="17" customWidth="1" min="6" max="6"/>
    <col width="13" customWidth="1" min="7" max="7"/>
    <col width="19" customWidth="1" min="8" max="8"/>
  </cols>
  <sheetData>
    <row r="1" ht="30" customHeight="1">
      <c r="A1" s="15" t="inlineStr">
        <is>
          <t>جدول الملكية وجولات الاستثمار</t>
        </is>
      </c>
      <c r="B1" s="16" t="n"/>
      <c r="C1" s="16" t="n"/>
      <c r="D1" s="16" t="n"/>
      <c r="E1" s="16" t="n"/>
      <c r="F1" s="16" t="n"/>
      <c r="G1" s="16" t="n"/>
      <c r="H1" s="16" t="n"/>
    </row>
    <row r="2" ht="30" customHeight="1">
      <c r="A2" s="17" t="inlineStr">
        <is>
          <t>سعر السهم = التقييم قبل الاستثمار ÷ الأسهم القائمة قبل الجولة.</t>
        </is>
      </c>
    </row>
    <row r="4" ht="30" customHeight="1">
      <c r="A4" s="18" t="inlineStr">
        <is>
          <t>الجولة</t>
        </is>
      </c>
      <c r="B4" s="18" t="inlineStr">
        <is>
          <t>التقييم قبل الاستثمار</t>
        </is>
      </c>
      <c r="C4" s="18" t="inlineStr">
        <is>
          <t>مبلغ الاستثمار</t>
        </is>
      </c>
      <c r="D4" s="18" t="inlineStr">
        <is>
          <t>اسم المستثمر</t>
        </is>
      </c>
      <c r="E4" s="18" t="inlineStr">
        <is>
          <t>سعر السهم</t>
        </is>
      </c>
      <c r="F4" s="18" t="inlineStr">
        <is>
          <t>أسهم جديدة</t>
        </is>
      </c>
      <c r="G4" s="18" t="inlineStr">
        <is>
          <t>التقييم بعده</t>
        </is>
      </c>
    </row>
    <row r="5">
      <c r="A5" s="19" t="inlineStr">
        <is>
          <t>جولة البذرة</t>
        </is>
      </c>
      <c r="B5" s="20" t="n">
        <v>4000000</v>
      </c>
      <c r="C5" s="20" t="n">
        <v>1000000</v>
      </c>
      <c r="D5" s="21" t="inlineStr">
        <is>
          <t>مستثمر البذرة</t>
        </is>
      </c>
      <c r="E5" s="22">
        <f>B5/($B$18)</f>
        <v/>
      </c>
      <c r="F5" s="23">
        <f>ROUND(C5/E5,0)</f>
        <v/>
      </c>
      <c r="G5" s="24">
        <f>B5+C5</f>
        <v/>
      </c>
    </row>
    <row r="6">
      <c r="A6" s="19" t="inlineStr">
        <is>
          <t>الجولة أ</t>
        </is>
      </c>
      <c r="B6" s="20" t="n">
        <v>15000000</v>
      </c>
      <c r="C6" s="20" t="n">
        <v>5000000</v>
      </c>
      <c r="D6" s="21" t="inlineStr">
        <is>
          <t>مستثمر الجولة أ</t>
        </is>
      </c>
      <c r="E6" s="22">
        <f>B6/($B$18+$F$5)</f>
        <v/>
      </c>
      <c r="F6" s="23">
        <f>ROUND(C6/E6,0)</f>
        <v/>
      </c>
      <c r="G6" s="24">
        <f>B6+C6</f>
        <v/>
      </c>
    </row>
    <row r="8" ht="34" customHeight="1">
      <c r="A8" s="18" t="inlineStr">
        <is>
          <t>المساهم</t>
        </is>
      </c>
      <c r="B8" s="18" t="inlineStr">
        <is>
          <t>أسهم التأسيس</t>
        </is>
      </c>
      <c r="C8" s="18" t="inlineStr">
        <is>
          <t>% بعد التأسيس</t>
        </is>
      </c>
      <c r="D8" s="18" t="inlineStr">
        <is>
          <t>أسهم جولة البذرة</t>
        </is>
      </c>
      <c r="E8" s="18" t="inlineStr">
        <is>
          <t>% بعد البذرة</t>
        </is>
      </c>
      <c r="F8" s="18" t="inlineStr">
        <is>
          <t>أسهم الجولة أ</t>
        </is>
      </c>
      <c r="G8" s="18" t="inlineStr">
        <is>
          <t>% بعد الجولة أ</t>
        </is>
      </c>
      <c r="H8" s="18" t="inlineStr">
        <is>
          <t>قيمة الحصة عند التخارج</t>
        </is>
      </c>
    </row>
    <row r="9">
      <c r="A9" s="21" t="inlineStr">
        <is>
          <t>المؤسس الأول</t>
        </is>
      </c>
      <c r="B9" s="25" t="n">
        <v>600000</v>
      </c>
      <c r="C9" s="26">
        <f>IF(N(B9)=0,"",B9/$B$18)</f>
        <v/>
      </c>
      <c r="E9" s="26">
        <f>IF(N(B9)+N(D9)=0,"",(N(B9)+N(D9))/($B$18+$D$18))</f>
        <v/>
      </c>
      <c r="G9" s="26">
        <f>IF(N(B9)+N(D9)+N(F9)=0,"",(N(B9)+N(D9)+N(F9))/($B$18+$D$18+$F$18))</f>
        <v/>
      </c>
      <c r="H9" s="24">
        <f>IF(G9="","",ROUND(G9*$B$20,2))</f>
        <v/>
      </c>
    </row>
    <row r="10">
      <c r="A10" s="21" t="inlineStr">
        <is>
          <t>المؤسس الثاني</t>
        </is>
      </c>
      <c r="B10" s="25" t="n">
        <v>300000</v>
      </c>
      <c r="C10" s="26">
        <f>IF(N(B10)=0,"",B10/$B$18)</f>
        <v/>
      </c>
      <c r="E10" s="26">
        <f>IF(N(B10)+N(D10)=0,"",(N(B10)+N(D10))/($B$18+$D$18))</f>
        <v/>
      </c>
      <c r="G10" s="26">
        <f>IF(N(B10)+N(D10)+N(F10)=0,"",(N(B10)+N(D10)+N(F10))/($B$18+$D$18+$F$18))</f>
        <v/>
      </c>
      <c r="H10" s="24">
        <f>IF(G10="","",ROUND(G10*$B$20,2))</f>
        <v/>
      </c>
    </row>
    <row r="11">
      <c r="A11" s="21" t="inlineStr">
        <is>
          <t>مجمع خيارات الموظفين ESOP</t>
        </is>
      </c>
      <c r="B11" s="25" t="n">
        <v>100000</v>
      </c>
      <c r="C11" s="26">
        <f>IF(N(B11)=0,"",B11/$B$18)</f>
        <v/>
      </c>
      <c r="E11" s="26">
        <f>IF(N(B11)+N(D11)=0,"",(N(B11)+N(D11))/($B$18+$D$18))</f>
        <v/>
      </c>
      <c r="G11" s="26">
        <f>IF(N(B11)+N(D11)+N(F11)=0,"",(N(B11)+N(D11)+N(F11))/($B$18+$D$18+$F$18))</f>
        <v/>
      </c>
      <c r="H11" s="24">
        <f>IF(G11="","",ROUND(G11*$B$20,2))</f>
        <v/>
      </c>
    </row>
    <row r="12">
      <c r="A12" s="21" t="n"/>
      <c r="B12" s="25" t="n"/>
      <c r="C12" s="26">
        <f>IF(N(B12)=0,"",B12/$B$18)</f>
        <v/>
      </c>
      <c r="E12" s="26">
        <f>IF(N(B12)+N(D12)=0,"",(N(B12)+N(D12))/($B$18+$D$18))</f>
        <v/>
      </c>
      <c r="G12" s="26">
        <f>IF(N(B12)+N(D12)+N(F12)=0,"",(N(B12)+N(D12)+N(F12))/($B$18+$D$18+$F$18))</f>
        <v/>
      </c>
      <c r="H12" s="24">
        <f>IF(G12="","",ROUND(G12*$B$20,2))</f>
        <v/>
      </c>
    </row>
    <row r="13">
      <c r="A13" s="21" t="n"/>
      <c r="B13" s="25" t="n"/>
      <c r="C13" s="26">
        <f>IF(N(B13)=0,"",B13/$B$18)</f>
        <v/>
      </c>
      <c r="E13" s="26">
        <f>IF(N(B13)+N(D13)=0,"",(N(B13)+N(D13))/($B$18+$D$18))</f>
        <v/>
      </c>
      <c r="G13" s="26">
        <f>IF(N(B13)+N(D13)+N(F13)=0,"",(N(B13)+N(D13)+N(F13))/($B$18+$D$18+$F$18))</f>
        <v/>
      </c>
      <c r="H13" s="24">
        <f>IF(G13="","",ROUND(G13*$B$20,2))</f>
        <v/>
      </c>
    </row>
    <row r="14">
      <c r="A14" s="21" t="n"/>
      <c r="B14" s="25" t="n"/>
      <c r="C14" s="26">
        <f>IF(N(B14)=0,"",B14/$B$18)</f>
        <v/>
      </c>
      <c r="E14" s="26">
        <f>IF(N(B14)+N(D14)=0,"",(N(B14)+N(D14))/($B$18+$D$18))</f>
        <v/>
      </c>
      <c r="G14" s="26">
        <f>IF(N(B14)+N(D14)+N(F14)=0,"",(N(B14)+N(D14)+N(F14))/($B$18+$D$18+$F$18))</f>
        <v/>
      </c>
      <c r="H14" s="24">
        <f>IF(G14="","",ROUND(G14*$B$20,2))</f>
        <v/>
      </c>
    </row>
    <row r="15">
      <c r="A15" s="21" t="n"/>
      <c r="B15" s="25" t="n"/>
      <c r="C15" s="26">
        <f>IF(N(B15)=0,"",B15/$B$18)</f>
        <v/>
      </c>
      <c r="E15" s="26">
        <f>IF(N(B15)+N(D15)=0,"",(N(B15)+N(D15))/($B$18+$D$18))</f>
        <v/>
      </c>
      <c r="G15" s="26">
        <f>IF(N(B15)+N(D15)+N(F15)=0,"",(N(B15)+N(D15)+N(F15))/($B$18+$D$18+$F$18))</f>
        <v/>
      </c>
      <c r="H15" s="24">
        <f>IF(G15="","",ROUND(G15*$B$20,2))</f>
        <v/>
      </c>
    </row>
    <row r="16">
      <c r="A16" s="27">
        <f>D5</f>
        <v/>
      </c>
      <c r="C16" s="26">
        <f>IF(N(B16)=0,"",B16/$B$18)</f>
        <v/>
      </c>
      <c r="D16" s="23">
        <f>F5</f>
        <v/>
      </c>
      <c r="E16" s="26">
        <f>IF(N(B16)+N(D16)=0,"",(N(B16)+N(D16))/($B$18+$D$18))</f>
        <v/>
      </c>
      <c r="G16" s="26">
        <f>IF(N(B16)+N(D16)+N(F16)=0,"",(N(B16)+N(D16)+N(F16))/($B$18+$D$18+$F$18))</f>
        <v/>
      </c>
      <c r="H16" s="24">
        <f>IF(G16="","",ROUND(G16*$B$20,2))</f>
        <v/>
      </c>
    </row>
    <row r="17">
      <c r="A17" s="27">
        <f>D6</f>
        <v/>
      </c>
      <c r="C17" s="26">
        <f>IF(N(B17)=0,"",B17/$B$18)</f>
        <v/>
      </c>
      <c r="E17" s="26">
        <f>IF(N(B17)+N(D17)=0,"",(N(B17)+N(D17))/($B$18+$D$18))</f>
        <v/>
      </c>
      <c r="F17" s="23">
        <f>F6</f>
        <v/>
      </c>
      <c r="G17" s="26">
        <f>IF(N(B17)+N(D17)+N(F17)=0,"",(N(B17)+N(D17)+N(F17))/($B$18+$D$18+$F$18))</f>
        <v/>
      </c>
      <c r="H17" s="24">
        <f>IF(G17="","",ROUND(G17*$B$20,2))</f>
        <v/>
      </c>
    </row>
    <row r="18">
      <c r="A18" s="28" t="inlineStr">
        <is>
          <t>الإجمالي</t>
        </is>
      </c>
      <c r="B18" s="29">
        <f>SUM(B9:B17)</f>
        <v/>
      </c>
      <c r="C18" s="30">
        <f>SUM(C9:C17)</f>
        <v/>
      </c>
      <c r="D18" s="29">
        <f>SUM(D9:D17)</f>
        <v/>
      </c>
      <c r="E18" s="30">
        <f>SUM(E9:E17)</f>
        <v/>
      </c>
      <c r="F18" s="29">
        <f>SUM(F9:F17)</f>
        <v/>
      </c>
      <c r="G18" s="30">
        <f>SUM(G9:G17)</f>
        <v/>
      </c>
      <c r="H18" s="31">
        <f>SUM(H9:H17)</f>
        <v/>
      </c>
    </row>
    <row r="20">
      <c r="A20" s="19" t="inlineStr">
        <is>
          <t>قيمة الشركة عند التخارج</t>
        </is>
      </c>
      <c r="B20" s="20" t="n">
        <v>60000000</v>
      </c>
    </row>
    <row r="21">
      <c r="A21" s="32" t="inlineStr">
        <is>
          <t>قيمة السهم عند التخارج</t>
        </is>
      </c>
      <c r="B21" s="33">
        <f>B20/(B18+D18+F18)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2026-10-28T12:20:42Z</dcterms:created>
  <dcterms:modified xmlns:dcterms="http://purl.org/dc/terms/" xmlns:xsi="http://www.w3.org/2001/XMLSchema-instance" xsi:type="dcterms:W3CDTF">2026-10-28T12:20:42Z</dcterms:modified>
</cp:coreProperties>
</file>