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وقع" sheetId="3" state="visible" r:id="rId3"/>
  </sheets>
  <definedNames>
    <definedName name="_xlnm.Print_Area" localSheetId="2">'التوقع'!$A$1:$O$42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#,##0;[Red]-#,##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167" fontId="14" fillId="0" borderId="2" applyAlignment="1" pivotButton="0" quotePrefix="0" xfId="0">
      <alignment horizontal="center" vertical="center"/>
    </xf>
    <xf numFmtId="0" fontId="16" fillId="3" borderId="0" applyAlignment="1" pivotButton="0" quotePrefix="0" xfId="0">
      <alignment horizontal="right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7" fillId="5" borderId="6" applyAlignment="1" pivotButton="0" quotePrefix="0" xfId="0">
      <alignment horizontal="right" vertical="center" wrapText="1"/>
    </xf>
    <xf numFmtId="167" fontId="17" fillId="5" borderId="6" applyAlignment="1" pivotButton="0" quotePrefix="0" xfId="0">
      <alignment horizontal="center" vertical="center"/>
    </xf>
    <xf numFmtId="167" fontId="14" fillId="5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167" fontId="15" fillId="3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الرصيد النقدي آخر كل أسبوع</a:t>
            </a:r>
          </a:p>
        </rich>
      </tx>
    </title>
    <plotArea>
      <barChart>
        <barDir val="col"/>
        <grouping val="clustered"/>
        <ser>
          <idx val="0"/>
          <order val="0"/>
          <tx>
            <v>الرصيد النقدي آخر كل أسبوع</v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'التوقع'!$B$5:$N$5</f>
            </numRef>
          </cat>
          <val>
            <numRef>
              <f>'التوقع'!$B$22:$N$22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25</row>
      <rowOff>0</rowOff>
    </from>
    <ext cx="720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توقع التدفق النقدي لمدة 13 أسبوعًا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توقع أسبوعي للنقدية لثلاثة أشهر قادمة (13 أسبوعًا): الرصيد أول كل أسبوع، والمقبوضات والمدفوعات المتوقعة، والرصيد آخر الأسبوع، مع تنبيه للأسابيع التي تنزل فيها النقدية تحت الحد الأدنى والتمويل اللازم.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تاريخ بداية الأسبوع الأول والرصيد النقدي الافتتاحي (البنوك والخزينة) والحد الأدنى الذي تريد الاحتفاظ به.</t>
        </is>
      </c>
    </row>
    <row r="8" ht="34" customHeight="1">
      <c r="A8" s="11" t="inlineStr">
        <is>
          <t>•</t>
        </is>
      </c>
      <c r="B8" s="12" t="inlineStr">
        <is>
          <t>لكل أسبوع اكتب التحصيلات المتوقعة من أعمار العملاء، والمدفوعات من مواعيد الموردين والرواتب والإيجار والضرائب والأقساط.</t>
        </is>
      </c>
    </row>
    <row r="9" ht="18" customHeight="1">
      <c r="A9" s="11" t="inlineStr">
        <is>
          <t>•</t>
        </is>
      </c>
      <c r="B9" s="12" t="inlineStr">
        <is>
          <t>حدّث التوقع كل أسبوع: استبدل الأسبوع المنتهي بالفعلي وأضف أسبوعًا جديدًا في النهاية.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توقع الـ13 أسبوعًا أداة إدارة سيولة قصيرة الأجل تستخدمها البنوك والشركات في فترات الضغط. استخدم الأرقام النقدية الفعلية (وقت التحصيل والسداد)، لا أرقام الاستحقاق.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8"/>
  <sheetViews>
    <sheetView showGridLines="0" rightToLeft="1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</cols>
  <sheetData>
    <row r="1" ht="30" customHeight="1">
      <c r="A1" s="15" t="inlineStr">
        <is>
          <t>توقع التدفق النقدي الأسبوعي (13 أسبوعًا)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بداية الأسبوع الأول</t>
        </is>
      </c>
      <c r="B3" s="19" t="n">
        <v>46327</v>
      </c>
      <c r="D3" s="18" t="inlineStr">
        <is>
          <t>الرصيد النقدي الافتتاحي</t>
        </is>
      </c>
      <c r="E3" s="20" t="n"/>
      <c r="F3" s="21" t="n">
        <v>850000</v>
      </c>
      <c r="G3" s="22" t="n"/>
      <c r="I3" s="18" t="inlineStr">
        <is>
          <t>الحد الأدنى للنقدية</t>
        </is>
      </c>
      <c r="J3" s="20" t="n"/>
      <c r="K3" s="21" t="n">
        <v>300000</v>
      </c>
      <c r="L3" s="22" t="n"/>
    </row>
    <row r="5" ht="30" customHeight="1">
      <c r="A5" s="23" t="inlineStr">
        <is>
          <t>البند</t>
        </is>
      </c>
      <c r="B5" s="23" t="inlineStr">
        <is>
          <t>الأسبوع 1</t>
        </is>
      </c>
      <c r="C5" s="23" t="inlineStr">
        <is>
          <t>الأسبوع 2</t>
        </is>
      </c>
      <c r="D5" s="23" t="inlineStr">
        <is>
          <t>الأسبوع 3</t>
        </is>
      </c>
      <c r="E5" s="23" t="inlineStr">
        <is>
          <t>الأسبوع 4</t>
        </is>
      </c>
      <c r="F5" s="23" t="inlineStr">
        <is>
          <t>الأسبوع 5</t>
        </is>
      </c>
      <c r="G5" s="23" t="inlineStr">
        <is>
          <t>الأسبوع 6</t>
        </is>
      </c>
      <c r="H5" s="23" t="inlineStr">
        <is>
          <t>الأسبوع 7</t>
        </is>
      </c>
      <c r="I5" s="23" t="inlineStr">
        <is>
          <t>الأسبوع 8</t>
        </is>
      </c>
      <c r="J5" s="23" t="inlineStr">
        <is>
          <t>الأسبوع 9</t>
        </is>
      </c>
      <c r="K5" s="23" t="inlineStr">
        <is>
          <t>الأسبوع 10</t>
        </is>
      </c>
      <c r="L5" s="23" t="inlineStr">
        <is>
          <t>الأسبوع 11</t>
        </is>
      </c>
      <c r="M5" s="23" t="inlineStr">
        <is>
          <t>الأسبوع 12</t>
        </is>
      </c>
      <c r="N5" s="23" t="inlineStr">
        <is>
          <t>الأسبوع 13</t>
        </is>
      </c>
      <c r="O5" s="23" t="inlineStr">
        <is>
          <t>الإجمالي</t>
        </is>
      </c>
    </row>
    <row r="6">
      <c r="A6" s="24" t="inlineStr">
        <is>
          <t>يبدأ في</t>
        </is>
      </c>
      <c r="B6" s="25">
        <f>$B$3+0</f>
        <v/>
      </c>
      <c r="C6" s="25">
        <f>$B$3+7</f>
        <v/>
      </c>
      <c r="D6" s="25">
        <f>$B$3+14</f>
        <v/>
      </c>
      <c r="E6" s="25">
        <f>$B$3+21</f>
        <v/>
      </c>
      <c r="F6" s="25">
        <f>$B$3+28</f>
        <v/>
      </c>
      <c r="G6" s="25">
        <f>$B$3+35</f>
        <v/>
      </c>
      <c r="H6" s="25">
        <f>$B$3+42</f>
        <v/>
      </c>
      <c r="I6" s="25">
        <f>$B$3+49</f>
        <v/>
      </c>
      <c r="J6" s="25">
        <f>$B$3+56</f>
        <v/>
      </c>
      <c r="K6" s="25">
        <f>$B$3+63</f>
        <v/>
      </c>
      <c r="L6" s="25">
        <f>$B$3+70</f>
        <v/>
      </c>
      <c r="M6" s="25">
        <f>$B$3+77</f>
        <v/>
      </c>
      <c r="N6" s="25">
        <f>$B$3+84</f>
        <v/>
      </c>
    </row>
    <row r="7">
      <c r="A7" s="18" t="inlineStr">
        <is>
          <t>الرصيد أول الأسبوع</t>
        </is>
      </c>
      <c r="B7" s="26">
        <f>F3</f>
        <v/>
      </c>
      <c r="C7" s="26">
        <f>B22</f>
        <v/>
      </c>
      <c r="D7" s="26">
        <f>C22</f>
        <v/>
      </c>
      <c r="E7" s="26">
        <f>D22</f>
        <v/>
      </c>
      <c r="F7" s="26">
        <f>E22</f>
        <v/>
      </c>
      <c r="G7" s="26">
        <f>F22</f>
        <v/>
      </c>
      <c r="H7" s="26">
        <f>G22</f>
        <v/>
      </c>
      <c r="I7" s="26">
        <f>H22</f>
        <v/>
      </c>
      <c r="J7" s="26">
        <f>I22</f>
        <v/>
      </c>
      <c r="K7" s="26">
        <f>J22</f>
        <v/>
      </c>
      <c r="L7" s="26">
        <f>K22</f>
        <v/>
      </c>
      <c r="M7" s="26">
        <f>L22</f>
        <v/>
      </c>
      <c r="N7" s="26">
        <f>M22</f>
        <v/>
      </c>
      <c r="O7" s="26">
        <f>B7</f>
        <v/>
      </c>
    </row>
    <row r="8">
      <c r="A8" s="27" t="inlineStr">
        <is>
          <t>المقبوضات</t>
        </is>
      </c>
    </row>
    <row r="9">
      <c r="A9" s="24" t="inlineStr">
        <is>
          <t>تحصيلات من العملاء</t>
        </is>
      </c>
      <c r="B9" s="28" t="n">
        <v>310000</v>
      </c>
      <c r="C9" s="28" t="n">
        <v>280000</v>
      </c>
      <c r="D9" s="28" t="n">
        <v>295000</v>
      </c>
      <c r="E9" s="28" t="n">
        <v>350000</v>
      </c>
      <c r="F9" s="28" t="n">
        <v>300000</v>
      </c>
      <c r="G9" s="28" t="n">
        <v>270000</v>
      </c>
      <c r="H9" s="28" t="n">
        <v>260000</v>
      </c>
      <c r="I9" s="28" t="n">
        <v>330000</v>
      </c>
      <c r="J9" s="28" t="n">
        <v>345000</v>
      </c>
      <c r="K9" s="28" t="n">
        <v>290000</v>
      </c>
      <c r="L9" s="28" t="n">
        <v>280000</v>
      </c>
      <c r="M9" s="28" t="n">
        <v>310000</v>
      </c>
      <c r="N9" s="28" t="n">
        <v>360000</v>
      </c>
      <c r="O9" s="29">
        <f>SUM(B9:N9)</f>
        <v/>
      </c>
    </row>
    <row r="10">
      <c r="A10" s="24" t="inlineStr">
        <is>
          <t>مبيعات نقدية</t>
        </is>
      </c>
      <c r="B10" s="28" t="n">
        <v>45000</v>
      </c>
      <c r="C10" s="28" t="n">
        <v>42000</v>
      </c>
      <c r="D10" s="28" t="n">
        <v>48000</v>
      </c>
      <c r="E10" s="28" t="n">
        <v>50000</v>
      </c>
      <c r="F10" s="28" t="n">
        <v>46000</v>
      </c>
      <c r="G10" s="28" t="n">
        <v>44000</v>
      </c>
      <c r="H10" s="28" t="n">
        <v>43000</v>
      </c>
      <c r="I10" s="28" t="n">
        <v>47000</v>
      </c>
      <c r="J10" s="28" t="n">
        <v>52000</v>
      </c>
      <c r="K10" s="28" t="n">
        <v>45000</v>
      </c>
      <c r="L10" s="28" t="n">
        <v>44000</v>
      </c>
      <c r="M10" s="28" t="n">
        <v>46000</v>
      </c>
      <c r="N10" s="28" t="n">
        <v>55000</v>
      </c>
      <c r="O10" s="29">
        <f>SUM(B10:N10)</f>
        <v/>
      </c>
    </row>
    <row r="11">
      <c r="A11" s="24" t="inlineStr">
        <is>
          <t>مقبوضات أخرى</t>
        </is>
      </c>
      <c r="B11" s="28" t="n">
        <v>0</v>
      </c>
      <c r="C11" s="28" t="n">
        <v>0</v>
      </c>
      <c r="D11" s="28" t="n">
        <v>15000</v>
      </c>
      <c r="E11" s="28" t="n">
        <v>0</v>
      </c>
      <c r="F11" s="28" t="n">
        <v>0</v>
      </c>
      <c r="G11" s="28" t="n">
        <v>0</v>
      </c>
      <c r="H11" s="28" t="n">
        <v>0</v>
      </c>
      <c r="I11" s="28" t="n">
        <v>0</v>
      </c>
      <c r="J11" s="28" t="n">
        <v>20000</v>
      </c>
      <c r="K11" s="28" t="n">
        <v>0</v>
      </c>
      <c r="L11" s="28" t="n">
        <v>0</v>
      </c>
      <c r="M11" s="28" t="n">
        <v>0</v>
      </c>
      <c r="N11" s="28" t="n">
        <v>0</v>
      </c>
      <c r="O11" s="29">
        <f>SUM(B11:N11)</f>
        <v/>
      </c>
    </row>
    <row r="12">
      <c r="A12" s="30" t="inlineStr">
        <is>
          <t>إجمالي المقبوضات</t>
        </is>
      </c>
      <c r="B12" s="31">
        <f>SUM(B9:B11)</f>
        <v/>
      </c>
      <c r="C12" s="31">
        <f>SUM(C9:C11)</f>
        <v/>
      </c>
      <c r="D12" s="31">
        <f>SUM(D9:D11)</f>
        <v/>
      </c>
      <c r="E12" s="31">
        <f>SUM(E9:E11)</f>
        <v/>
      </c>
      <c r="F12" s="31">
        <f>SUM(F9:F11)</f>
        <v/>
      </c>
      <c r="G12" s="31">
        <f>SUM(G9:G11)</f>
        <v/>
      </c>
      <c r="H12" s="31">
        <f>SUM(H9:H11)</f>
        <v/>
      </c>
      <c r="I12" s="31">
        <f>SUM(I9:I11)</f>
        <v/>
      </c>
      <c r="J12" s="31">
        <f>SUM(J9:J11)</f>
        <v/>
      </c>
      <c r="K12" s="31">
        <f>SUM(K9:K11)</f>
        <v/>
      </c>
      <c r="L12" s="31">
        <f>SUM(L9:L11)</f>
        <v/>
      </c>
      <c r="M12" s="31">
        <f>SUM(M9:M11)</f>
        <v/>
      </c>
      <c r="N12" s="31">
        <f>SUM(N9:N11)</f>
        <v/>
      </c>
      <c r="O12" s="32">
        <f>SUM(B12:N12)</f>
        <v/>
      </c>
    </row>
    <row r="13">
      <c r="A13" s="27" t="inlineStr">
        <is>
          <t>المدفوعات</t>
        </is>
      </c>
    </row>
    <row r="14">
      <c r="A14" s="24" t="inlineStr">
        <is>
          <t>الموردون</t>
        </is>
      </c>
      <c r="B14" s="28" t="n">
        <v>220000</v>
      </c>
      <c r="C14" s="28" t="n">
        <v>260000</v>
      </c>
      <c r="D14" s="28" t="n">
        <v>240000</v>
      </c>
      <c r="E14" s="28" t="n">
        <v>180000</v>
      </c>
      <c r="F14" s="28" t="n">
        <v>250000</v>
      </c>
      <c r="G14" s="28" t="n">
        <v>230000</v>
      </c>
      <c r="H14" s="28" t="n">
        <v>270000</v>
      </c>
      <c r="I14" s="28" t="n">
        <v>210000</v>
      </c>
      <c r="J14" s="28" t="n">
        <v>240000</v>
      </c>
      <c r="K14" s="28" t="n">
        <v>260000</v>
      </c>
      <c r="L14" s="28" t="n">
        <v>220000</v>
      </c>
      <c r="M14" s="28" t="n">
        <v>250000</v>
      </c>
      <c r="N14" s="28" t="n">
        <v>230000</v>
      </c>
      <c r="O14" s="29">
        <f>SUM(B14:N14)</f>
        <v/>
      </c>
    </row>
    <row r="15">
      <c r="A15" s="24" t="inlineStr">
        <is>
          <t>الرواتب والأجور</t>
        </is>
      </c>
      <c r="B15" s="28" t="n">
        <v>0</v>
      </c>
      <c r="C15" s="28" t="n">
        <v>0</v>
      </c>
      <c r="D15" s="28" t="n">
        <v>0</v>
      </c>
      <c r="E15" s="28" t="n">
        <v>0</v>
      </c>
      <c r="F15" s="28" t="n">
        <v>420000</v>
      </c>
      <c r="G15" s="28" t="n">
        <v>0</v>
      </c>
      <c r="H15" s="28" t="n">
        <v>0</v>
      </c>
      <c r="I15" s="28" t="n">
        <v>0</v>
      </c>
      <c r="J15" s="28" t="n">
        <v>420000</v>
      </c>
      <c r="K15" s="28" t="n">
        <v>0</v>
      </c>
      <c r="L15" s="28" t="n">
        <v>0</v>
      </c>
      <c r="M15" s="28" t="n">
        <v>0</v>
      </c>
      <c r="N15" s="28" t="n">
        <v>420000</v>
      </c>
      <c r="O15" s="29">
        <f>SUM(B15:N15)</f>
        <v/>
      </c>
    </row>
    <row r="16">
      <c r="A16" s="24" t="inlineStr">
        <is>
          <t>الإيجار والمرافق</t>
        </is>
      </c>
      <c r="B16" s="28" t="n">
        <v>85000</v>
      </c>
      <c r="C16" s="28" t="n">
        <v>0</v>
      </c>
      <c r="D16" s="28" t="n">
        <v>0</v>
      </c>
      <c r="E16" s="28" t="n">
        <v>0</v>
      </c>
      <c r="F16" s="28" t="n">
        <v>85000</v>
      </c>
      <c r="G16" s="28" t="n">
        <v>0</v>
      </c>
      <c r="H16" s="28" t="n">
        <v>0</v>
      </c>
      <c r="I16" s="28" t="n">
        <v>0</v>
      </c>
      <c r="J16" s="28" t="n">
        <v>0</v>
      </c>
      <c r="K16" s="28" t="n">
        <v>85000</v>
      </c>
      <c r="L16" s="28" t="n">
        <v>0</v>
      </c>
      <c r="M16" s="28" t="n">
        <v>0</v>
      </c>
      <c r="N16" s="28" t="n">
        <v>0</v>
      </c>
      <c r="O16" s="29">
        <f>SUM(B16:N16)</f>
        <v/>
      </c>
    </row>
    <row r="17">
      <c r="A17" s="24" t="inlineStr">
        <is>
          <t>الضرائب والتأمينات</t>
        </is>
      </c>
      <c r="B17" s="28" t="n">
        <v>0</v>
      </c>
      <c r="C17" s="28" t="n">
        <v>0</v>
      </c>
      <c r="D17" s="28" t="n">
        <v>95000</v>
      </c>
      <c r="E17" s="28" t="n">
        <v>0</v>
      </c>
      <c r="F17" s="28" t="n">
        <v>0</v>
      </c>
      <c r="G17" s="28" t="n">
        <v>0</v>
      </c>
      <c r="H17" s="28" t="n">
        <v>90000</v>
      </c>
      <c r="I17" s="28" t="n">
        <v>0</v>
      </c>
      <c r="J17" s="28" t="n">
        <v>0</v>
      </c>
      <c r="K17" s="28" t="n">
        <v>0</v>
      </c>
      <c r="L17" s="28" t="n">
        <v>0</v>
      </c>
      <c r="M17" s="28" t="n">
        <v>110000</v>
      </c>
      <c r="N17" s="28" t="n">
        <v>0</v>
      </c>
      <c r="O17" s="29">
        <f>SUM(B17:N17)</f>
        <v/>
      </c>
    </row>
    <row r="18">
      <c r="A18" s="24" t="inlineStr">
        <is>
          <t>أقساط القروض والفوائد</t>
        </is>
      </c>
      <c r="B18" s="28" t="n">
        <v>0</v>
      </c>
      <c r="C18" s="28" t="n">
        <v>60000</v>
      </c>
      <c r="D18" s="28" t="n">
        <v>0</v>
      </c>
      <c r="E18" s="28" t="n">
        <v>0</v>
      </c>
      <c r="F18" s="28" t="n">
        <v>0</v>
      </c>
      <c r="G18" s="28" t="n">
        <v>60000</v>
      </c>
      <c r="H18" s="28" t="n">
        <v>0</v>
      </c>
      <c r="I18" s="28" t="n">
        <v>0</v>
      </c>
      <c r="J18" s="28" t="n">
        <v>0</v>
      </c>
      <c r="K18" s="28" t="n">
        <v>0</v>
      </c>
      <c r="L18" s="28" t="n">
        <v>60000</v>
      </c>
      <c r="M18" s="28" t="n">
        <v>0</v>
      </c>
      <c r="N18" s="28" t="n">
        <v>0</v>
      </c>
      <c r="O18" s="29">
        <f>SUM(B18:N18)</f>
        <v/>
      </c>
    </row>
    <row r="19">
      <c r="A19" s="24" t="inlineStr">
        <is>
          <t>مصروفات تشغيل أخرى</t>
        </is>
      </c>
      <c r="B19" s="28" t="n">
        <v>15000</v>
      </c>
      <c r="C19" s="28" t="n">
        <v>15000</v>
      </c>
      <c r="D19" s="28" t="n">
        <v>15000</v>
      </c>
      <c r="E19" s="28" t="n">
        <v>15000</v>
      </c>
      <c r="F19" s="28" t="n">
        <v>15000</v>
      </c>
      <c r="G19" s="28" t="n">
        <v>15000</v>
      </c>
      <c r="H19" s="28" t="n">
        <v>15000</v>
      </c>
      <c r="I19" s="28" t="n">
        <v>15000</v>
      </c>
      <c r="J19" s="28" t="n">
        <v>15000</v>
      </c>
      <c r="K19" s="28" t="n">
        <v>15000</v>
      </c>
      <c r="L19" s="28" t="n">
        <v>15000</v>
      </c>
      <c r="M19" s="28" t="n">
        <v>15000</v>
      </c>
      <c r="N19" s="28" t="n">
        <v>15000</v>
      </c>
      <c r="O19" s="29">
        <f>SUM(B19:N19)</f>
        <v/>
      </c>
    </row>
    <row r="20">
      <c r="A20" s="30" t="inlineStr">
        <is>
          <t>إجمالي المدفوعات</t>
        </is>
      </c>
      <c r="B20" s="31">
        <f>SUM(B14:B19)</f>
        <v/>
      </c>
      <c r="C20" s="31">
        <f>SUM(C14:C19)</f>
        <v/>
      </c>
      <c r="D20" s="31">
        <f>SUM(D14:D19)</f>
        <v/>
      </c>
      <c r="E20" s="31">
        <f>SUM(E14:E19)</f>
        <v/>
      </c>
      <c r="F20" s="31">
        <f>SUM(F14:F19)</f>
        <v/>
      </c>
      <c r="G20" s="31">
        <f>SUM(G14:G19)</f>
        <v/>
      </c>
      <c r="H20" s="31">
        <f>SUM(H14:H19)</f>
        <v/>
      </c>
      <c r="I20" s="31">
        <f>SUM(I14:I19)</f>
        <v/>
      </c>
      <c r="J20" s="31">
        <f>SUM(J14:J19)</f>
        <v/>
      </c>
      <c r="K20" s="31">
        <f>SUM(K14:K19)</f>
        <v/>
      </c>
      <c r="L20" s="31">
        <f>SUM(L14:L19)</f>
        <v/>
      </c>
      <c r="M20" s="31">
        <f>SUM(M14:M19)</f>
        <v/>
      </c>
      <c r="N20" s="31">
        <f>SUM(N14:N19)</f>
        <v/>
      </c>
      <c r="O20" s="32">
        <f>SUM(B20:N20)</f>
        <v/>
      </c>
    </row>
    <row r="21">
      <c r="A21" s="18" t="inlineStr">
        <is>
          <t>صافي التدفق النقدي</t>
        </is>
      </c>
      <c r="B21" s="29">
        <f>B12-B20</f>
        <v/>
      </c>
      <c r="C21" s="29">
        <f>C12-C20</f>
        <v/>
      </c>
      <c r="D21" s="29">
        <f>D12-D20</f>
        <v/>
      </c>
      <c r="E21" s="29">
        <f>E12-E20</f>
        <v/>
      </c>
      <c r="F21" s="29">
        <f>F12-F20</f>
        <v/>
      </c>
      <c r="G21" s="29">
        <f>G12-G20</f>
        <v/>
      </c>
      <c r="H21" s="29">
        <f>H12-H20</f>
        <v/>
      </c>
      <c r="I21" s="29">
        <f>I12-I20</f>
        <v/>
      </c>
      <c r="J21" s="29">
        <f>J12-J20</f>
        <v/>
      </c>
      <c r="K21" s="29">
        <f>K12-K20</f>
        <v/>
      </c>
      <c r="L21" s="29">
        <f>L12-L20</f>
        <v/>
      </c>
      <c r="M21" s="29">
        <f>M12-M20</f>
        <v/>
      </c>
      <c r="N21" s="29">
        <f>N12-N20</f>
        <v/>
      </c>
      <c r="O21" s="26">
        <f>SUM(B21:N21)</f>
        <v/>
      </c>
    </row>
    <row r="22">
      <c r="A22" s="30" t="inlineStr">
        <is>
          <t>الرصيد آخر الأسبوع</t>
        </is>
      </c>
      <c r="B22" s="31">
        <f>B7+B21</f>
        <v/>
      </c>
      <c r="C22" s="31">
        <f>C7+C21</f>
        <v/>
      </c>
      <c r="D22" s="31">
        <f>D7+D21</f>
        <v/>
      </c>
      <c r="E22" s="31">
        <f>E7+E21</f>
        <v/>
      </c>
      <c r="F22" s="31">
        <f>F7+F21</f>
        <v/>
      </c>
      <c r="G22" s="31">
        <f>G7+G21</f>
        <v/>
      </c>
      <c r="H22" s="31">
        <f>H7+H21</f>
        <v/>
      </c>
      <c r="I22" s="31">
        <f>I7+I21</f>
        <v/>
      </c>
      <c r="J22" s="31">
        <f>J7+J21</f>
        <v/>
      </c>
      <c r="K22" s="31">
        <f>K7+K21</f>
        <v/>
      </c>
      <c r="L22" s="31">
        <f>L7+L21</f>
        <v/>
      </c>
      <c r="M22" s="31">
        <f>M7+M21</f>
        <v/>
      </c>
      <c r="N22" s="31">
        <f>N7+N21</f>
        <v/>
      </c>
      <c r="O22" s="32">
        <f>N22</f>
        <v/>
      </c>
    </row>
    <row r="23">
      <c r="A23" s="18" t="inlineStr">
        <is>
          <t>الفائض / (العجز) عن الحد الأدنى</t>
        </is>
      </c>
      <c r="B23" s="29">
        <f>B22-$K$3</f>
        <v/>
      </c>
      <c r="C23" s="29">
        <f>C22-$K$3</f>
        <v/>
      </c>
      <c r="D23" s="29">
        <f>D22-$K$3</f>
        <v/>
      </c>
      <c r="E23" s="29">
        <f>E22-$K$3</f>
        <v/>
      </c>
      <c r="F23" s="29">
        <f>F22-$K$3</f>
        <v/>
      </c>
      <c r="G23" s="29">
        <f>G22-$K$3</f>
        <v/>
      </c>
      <c r="H23" s="29">
        <f>H22-$K$3</f>
        <v/>
      </c>
      <c r="I23" s="29">
        <f>I22-$K$3</f>
        <v/>
      </c>
      <c r="J23" s="29">
        <f>J22-$K$3</f>
        <v/>
      </c>
      <c r="K23" s="29">
        <f>K22-$K$3</f>
        <v/>
      </c>
      <c r="L23" s="29">
        <f>L22-$K$3</f>
        <v/>
      </c>
      <c r="M23" s="29">
        <f>M22-$K$3</f>
        <v/>
      </c>
      <c r="N23" s="29">
        <f>N22-$K$3</f>
        <v/>
      </c>
    </row>
    <row r="24">
      <c r="A24" s="18" t="inlineStr">
        <is>
          <t>تنبيه</t>
        </is>
      </c>
      <c r="B24" s="33">
        <f>IF(B22&lt;$K$3,"تحت الحد","")</f>
        <v/>
      </c>
      <c r="C24" s="33">
        <f>IF(C22&lt;$K$3,"تحت الحد","")</f>
        <v/>
      </c>
      <c r="D24" s="33">
        <f>IF(D22&lt;$K$3,"تحت الحد","")</f>
        <v/>
      </c>
      <c r="E24" s="33">
        <f>IF(E22&lt;$K$3,"تحت الحد","")</f>
        <v/>
      </c>
      <c r="F24" s="33">
        <f>IF(F22&lt;$K$3,"تحت الحد","")</f>
        <v/>
      </c>
      <c r="G24" s="33">
        <f>IF(G22&lt;$K$3,"تحت الحد","")</f>
        <v/>
      </c>
      <c r="H24" s="33">
        <f>IF(H22&lt;$K$3,"تحت الحد","")</f>
        <v/>
      </c>
      <c r="I24" s="33">
        <f>IF(I22&lt;$K$3,"تحت الحد","")</f>
        <v/>
      </c>
      <c r="J24" s="33">
        <f>IF(J22&lt;$K$3,"تحت الحد","")</f>
        <v/>
      </c>
      <c r="K24" s="33">
        <f>IF(K22&lt;$K$3,"تحت الحد","")</f>
        <v/>
      </c>
      <c r="L24" s="33">
        <f>IF(L22&lt;$K$3,"تحت الحد","")</f>
        <v/>
      </c>
      <c r="M24" s="33">
        <f>IF(M22&lt;$K$3,"تحت الحد","")</f>
        <v/>
      </c>
      <c r="N24" s="33">
        <f>IF(N22&lt;$K$3,"تحت الحد","")</f>
        <v/>
      </c>
    </row>
    <row r="26">
      <c r="A26" s="18" t="inlineStr">
        <is>
          <t>أقل رصيد متوقع خلال الفترة</t>
        </is>
      </c>
      <c r="B26" s="34">
        <f>MIN(B22:N22)</f>
        <v/>
      </c>
    </row>
    <row r="27">
      <c r="A27" s="24" t="inlineStr">
        <is>
          <t>عدد الأسابيع تحت الحد الأدنى</t>
        </is>
      </c>
      <c r="B27" s="35">
        <f>COUNTIF(B24:N24,"تحت الحد")</f>
        <v/>
      </c>
    </row>
    <row r="28">
      <c r="A28" s="24" t="inlineStr">
        <is>
          <t>التمويل المطلوب للحفاظ على الحد الأدنى</t>
        </is>
      </c>
      <c r="B28" s="29">
        <f>MAX(0,K3-B26)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F3:G3"/>
    <mergeCell ref="A2:O2"/>
    <mergeCell ref="A13:O13"/>
    <mergeCell ref="A1:O1"/>
    <mergeCell ref="A8:O8"/>
    <mergeCell ref="D3:E3"/>
    <mergeCell ref="K3:L3"/>
    <mergeCell ref="I3:J3"/>
  </mergeCells>
  <conditionalFormatting sqref="B22:N23">
    <cfRule type="cellIs" priority="1" operator="lessThan" dxfId="0">
      <formula>0</formula>
    </cfRule>
  </conditionalFormatting>
  <conditionalFormatting sqref="B24:N24">
    <cfRule type="cellIs" priority="2" operator="equal" dxfId="0">
      <formula>"تحت الحد"</formula>
    </cfRule>
  </conditionalFormatting>
  <conditionalFormatting sqref="B22:N22">
    <cfRule type="cellIs" priority="3" operator="lessThan" dxfId="1">
      <formula>$K$3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2026-10-28T12:43:28Z</dcterms:created>
  <dcterms:modified xmlns:dcterms="http://purl.org/dc/terms/" xmlns:xsi="http://www.w3.org/2001/XMLSchema-instance" xsi:type="dcterms:W3CDTF">2026-10-28T12:43:28Z</dcterms:modified>
</cp:coreProperties>
</file>