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جل" sheetId="3" state="visible" r:id="rId3"/>
    <sheet xmlns:r="http://schemas.openxmlformats.org/officeDocument/2006/relationships" name="ملخص الموظفين" sheetId="4" state="visible" r:id="rId4"/>
  </sheets>
  <definedNames>
    <definedName name="_xlnm.Print_Area" localSheetId="2">'السجل'!$A$1:$N$56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/yyyy"/>
    <numFmt numFmtId="166" formatCode="dd/mm/yyyy"/>
    <numFmt numFmtId="167" formatCode="#,##0.00;[Red]-#,##0.00"/>
    <numFmt numFmtId="168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7" fontId="16" fillId="5" borderId="6" applyAlignment="1" pivotButton="0" quotePrefix="0" xfId="0">
      <alignment horizontal="center" vertical="center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168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سلف وقروض الموظفين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سجل لكل سلفة أو قرض للموظفين: المبلغ وعدد الأقساط والقسط الشهري وأول شهر خصم، ويحسب تلقائيًا لشهر الكشف المسدد والمتبقي وخصم الشهر الذي يُنقل لكشف المرتبات، مع ملخص لكل موظف يقارن الخصم بالراتب.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«السجل» اكتب شهر الكشف (أول يوم في الشهر)، ثم لكل سلفة أو قرض: الموظف والنوع وتاريخ الصرف والمبلغ وعدد الأقساط وأول شهر خصم.</t>
        </is>
      </c>
    </row>
    <row r="8" ht="34" customHeight="1">
      <c r="A8" s="11" t="inlineStr">
        <is>
          <t>•</t>
        </is>
      </c>
      <c r="B8" s="12" t="inlineStr">
        <is>
          <t>عمود «خصم هذا الشهر» هو ما يُخصم في مرتب شهر الكشف؛ والقسط الأخير يُعدَّل تلقائيًا بفروق التقريب.</t>
        </is>
      </c>
    </row>
    <row r="9" ht="34" customHeight="1">
      <c r="A9" s="11" t="inlineStr">
        <is>
          <t>•</t>
        </is>
      </c>
      <c r="B9" s="12" t="inlineStr">
        <is>
          <t>في ورقة «ملخص الموظفين» اكتب الأسماء والرواتب والحد الأقصى للخصم؛ يظهر تنبيه لمن يتجاوز خصمه الحد.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قوانين العمل تضع غالبًا حدًا أقصى لما يُخصم من الأجر شهريًا؛ راجع القانون ولائحة الشركة. اكتب اسم الموظف بنفس الطريقة في الورقتين.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5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8" customWidth="1" min="3" max="3"/>
    <col width="12" customWidth="1" min="4" max="4"/>
    <col width="12" customWidth="1" min="5" max="5"/>
    <col width="9" customWidth="1" min="6" max="6"/>
    <col width="11" customWidth="1" min="7" max="7"/>
    <col width="12" customWidth="1" min="8" max="8"/>
    <col width="10" customWidth="1" min="9" max="9"/>
    <col width="13" customWidth="1" min="10" max="10"/>
    <col width="13" customWidth="1" min="11" max="11"/>
    <col width="9" customWidth="1" min="12" max="12"/>
    <col width="12" customWidth="1" min="13" max="13"/>
    <col width="14" customWidth="1" min="14" max="14"/>
  </cols>
  <sheetData>
    <row r="1" ht="30" customHeight="1">
      <c r="A1" s="15" t="inlineStr">
        <is>
          <t>سجل سلف وقروض الموظفين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شهر الكشف</t>
        </is>
      </c>
      <c r="B3" s="19" t="n"/>
      <c r="C3" s="20" t="n">
        <v>46296</v>
      </c>
    </row>
    <row r="5" ht="34" customHeight="1">
      <c r="A5" s="21" t="inlineStr">
        <is>
          <t>م</t>
        </is>
      </c>
      <c r="B5" s="21" t="inlineStr">
        <is>
          <t>الموظف</t>
        </is>
      </c>
      <c r="C5" s="21" t="inlineStr">
        <is>
          <t>النوع</t>
        </is>
      </c>
      <c r="D5" s="21" t="inlineStr">
        <is>
          <t>تاريخ الصرف</t>
        </is>
      </c>
      <c r="E5" s="21" t="inlineStr">
        <is>
          <t>المبلغ</t>
        </is>
      </c>
      <c r="F5" s="21" t="inlineStr">
        <is>
          <t>عدد الأقساط</t>
        </is>
      </c>
      <c r="G5" s="21" t="inlineStr">
        <is>
          <t>القسط الشهري</t>
        </is>
      </c>
      <c r="H5" s="21" t="inlineStr">
        <is>
          <t>أول شهر خصم</t>
        </is>
      </c>
      <c r="I5" s="21" t="inlineStr">
        <is>
          <t>أقساط مخصومة</t>
        </is>
      </c>
      <c r="J5" s="21" t="inlineStr">
        <is>
          <t>المسدد حتى الشهر</t>
        </is>
      </c>
      <c r="K5" s="21" t="inlineStr">
        <is>
          <t>الرصيد المتبقي</t>
        </is>
      </c>
      <c r="L5" s="21" t="inlineStr">
        <is>
          <t>أقساط متبقية</t>
        </is>
      </c>
      <c r="M5" s="21" t="inlineStr">
        <is>
          <t>خصم هذا الشهر</t>
        </is>
      </c>
      <c r="N5" s="21" t="inlineStr">
        <is>
          <t>الحالة</t>
        </is>
      </c>
    </row>
    <row r="6">
      <c r="A6" s="22">
        <f>IF(E6="","",ROW()-5)</f>
        <v/>
      </c>
      <c r="B6" s="23" t="inlineStr">
        <is>
          <t>أحمد سامي</t>
        </is>
      </c>
      <c r="C6" s="24" t="inlineStr">
        <is>
          <t>قرض</t>
        </is>
      </c>
      <c r="D6" s="25" t="n">
        <v>46091</v>
      </c>
      <c r="E6" s="26" t="n">
        <v>30000</v>
      </c>
      <c r="F6" s="27" t="n">
        <v>12</v>
      </c>
      <c r="G6" s="28">
        <f>IF(OR(E6="",N(F6)=0),"",ROUND(E6/F6,2))</f>
        <v/>
      </c>
      <c r="H6" s="20" t="n">
        <v>46113</v>
      </c>
      <c r="I6" s="22">
        <f>IF(OR(G6="",H6=""),"",MIN(F6,MAX(0,((YEAR($C$3)-YEAR(H6))*12+MONTH($C$3)-MONTH(H6)+1))))</f>
        <v/>
      </c>
      <c r="J6" s="28">
        <f>IF(I6="","",IF(I6&gt;=F6,E6,I6*G6))</f>
        <v/>
      </c>
      <c r="K6" s="28">
        <f>IF(J6="","",E6-J6)</f>
        <v/>
      </c>
      <c r="L6" s="22">
        <f>IF(I6="","",F6-I6)</f>
        <v/>
      </c>
      <c r="M6" s="28">
        <f>IF(I6="","",IF(AND(((YEAR($C$3)-YEAR(H6))*12+MONTH($C$3)-MONTH(H6)+1)&gt;=1,((YEAR($C$3)-YEAR(H6))*12+MONTH($C$3)-MONTH(H6)+1)&lt;=F6),IF(((YEAR($C$3)-YEAR(H6))*12+MONTH($C$3)-MONTH(H6)+1)=F6,E6-G6*(F6-1),G6),0))</f>
        <v/>
      </c>
      <c r="N6" s="29">
        <f>IF(I6="","",IF(K6&lt;=0,"مسددة",IF(I6=0,"لم يبدأ الخصم","جارية")))</f>
        <v/>
      </c>
    </row>
    <row r="7">
      <c r="A7" s="22">
        <f>IF(E7="","",ROW()-5)</f>
        <v/>
      </c>
      <c r="B7" s="23" t="inlineStr">
        <is>
          <t>منى عادل</t>
        </is>
      </c>
      <c r="C7" s="24" t="inlineStr">
        <is>
          <t>سلفة</t>
        </is>
      </c>
      <c r="D7" s="25" t="n">
        <v>46285</v>
      </c>
      <c r="E7" s="26" t="n">
        <v>6000</v>
      </c>
      <c r="F7" s="27" t="n">
        <v>3</v>
      </c>
      <c r="G7" s="28">
        <f>IF(OR(E7="",N(F7)=0),"",ROUND(E7/F7,2))</f>
        <v/>
      </c>
      <c r="H7" s="20" t="n">
        <v>46296</v>
      </c>
      <c r="I7" s="22">
        <f>IF(OR(G7="",H7=""),"",MIN(F7,MAX(0,((YEAR($C$3)-YEAR(H7))*12+MONTH($C$3)-MONTH(H7)+1))))</f>
        <v/>
      </c>
      <c r="J7" s="28">
        <f>IF(I7="","",IF(I7&gt;=F7,E7,I7*G7))</f>
        <v/>
      </c>
      <c r="K7" s="28">
        <f>IF(J7="","",E7-J7)</f>
        <v/>
      </c>
      <c r="L7" s="22">
        <f>IF(I7="","",F7-I7)</f>
        <v/>
      </c>
      <c r="M7" s="28">
        <f>IF(I7="","",IF(AND(((YEAR($C$3)-YEAR(H7))*12+MONTH($C$3)-MONTH(H7)+1)&gt;=1,((YEAR($C$3)-YEAR(H7))*12+MONTH($C$3)-MONTH(H7)+1)&lt;=F7),IF(((YEAR($C$3)-YEAR(H7))*12+MONTH($C$3)-MONTH(H7)+1)=F7,E7-G7*(F7-1),G7),0))</f>
        <v/>
      </c>
      <c r="N7" s="29">
        <f>IF(I7="","",IF(K7&lt;=0,"مسددة",IF(I7=0,"لم يبدأ الخصم","جارية")))</f>
        <v/>
      </c>
    </row>
    <row r="8">
      <c r="A8" s="22">
        <f>IF(E8="","",ROW()-5)</f>
        <v/>
      </c>
      <c r="B8" s="23" t="inlineStr">
        <is>
          <t>كريم فؤاد</t>
        </is>
      </c>
      <c r="C8" s="24" t="inlineStr">
        <is>
          <t>قرض</t>
        </is>
      </c>
      <c r="D8" s="25" t="n">
        <v>45996</v>
      </c>
      <c r="E8" s="26" t="n">
        <v>20000</v>
      </c>
      <c r="F8" s="27" t="n">
        <v>10</v>
      </c>
      <c r="G8" s="28">
        <f>IF(OR(E8="",N(F8)=0),"",ROUND(E8/F8,2))</f>
        <v/>
      </c>
      <c r="H8" s="20" t="n">
        <v>46023</v>
      </c>
      <c r="I8" s="22">
        <f>IF(OR(G8="",H8=""),"",MIN(F8,MAX(0,((YEAR($C$3)-YEAR(H8))*12+MONTH($C$3)-MONTH(H8)+1))))</f>
        <v/>
      </c>
      <c r="J8" s="28">
        <f>IF(I8="","",IF(I8&gt;=F8,E8,I8*G8))</f>
        <v/>
      </c>
      <c r="K8" s="28">
        <f>IF(J8="","",E8-J8)</f>
        <v/>
      </c>
      <c r="L8" s="22">
        <f>IF(I8="","",F8-I8)</f>
        <v/>
      </c>
      <c r="M8" s="28">
        <f>IF(I8="","",IF(AND(((YEAR($C$3)-YEAR(H8))*12+MONTH($C$3)-MONTH(H8)+1)&gt;=1,((YEAR($C$3)-YEAR(H8))*12+MONTH($C$3)-MONTH(H8)+1)&lt;=F8),IF(((YEAR($C$3)-YEAR(H8))*12+MONTH($C$3)-MONTH(H8)+1)=F8,E8-G8*(F8-1),G8),0))</f>
        <v/>
      </c>
      <c r="N8" s="29">
        <f>IF(I8="","",IF(K8&lt;=0,"مسددة",IF(I8=0,"لم يبدأ الخصم","جارية")))</f>
        <v/>
      </c>
    </row>
    <row r="9">
      <c r="A9" s="22">
        <f>IF(E9="","",ROW()-5)</f>
        <v/>
      </c>
      <c r="B9" s="23" t="inlineStr">
        <is>
          <t>سارة يوسف</t>
        </is>
      </c>
      <c r="C9" s="24" t="inlineStr">
        <is>
          <t>قرض</t>
        </is>
      </c>
      <c r="D9" s="25" t="n">
        <v>46174</v>
      </c>
      <c r="E9" s="26" t="n">
        <v>45000</v>
      </c>
      <c r="F9" s="27" t="n">
        <v>18</v>
      </c>
      <c r="G9" s="28">
        <f>IF(OR(E9="",N(F9)=0),"",ROUND(E9/F9,2))</f>
        <v/>
      </c>
      <c r="H9" s="20" t="n">
        <v>46204</v>
      </c>
      <c r="I9" s="22">
        <f>IF(OR(G9="",H9=""),"",MIN(F9,MAX(0,((YEAR($C$3)-YEAR(H9))*12+MONTH($C$3)-MONTH(H9)+1))))</f>
        <v/>
      </c>
      <c r="J9" s="28">
        <f>IF(I9="","",IF(I9&gt;=F9,E9,I9*G9))</f>
        <v/>
      </c>
      <c r="K9" s="28">
        <f>IF(J9="","",E9-J9)</f>
        <v/>
      </c>
      <c r="L9" s="22">
        <f>IF(I9="","",F9-I9)</f>
        <v/>
      </c>
      <c r="M9" s="28">
        <f>IF(I9="","",IF(AND(((YEAR($C$3)-YEAR(H9))*12+MONTH($C$3)-MONTH(H9)+1)&gt;=1,((YEAR($C$3)-YEAR(H9))*12+MONTH($C$3)-MONTH(H9)+1)&lt;=F9),IF(((YEAR($C$3)-YEAR(H9))*12+MONTH($C$3)-MONTH(H9)+1)=F9,E9-G9*(F9-1),G9),0))</f>
        <v/>
      </c>
      <c r="N9" s="29">
        <f>IF(I9="","",IF(K9&lt;=0,"مسددة",IF(I9=0,"لم يبدأ الخصم","جارية")))</f>
        <v/>
      </c>
    </row>
    <row r="10">
      <c r="A10" s="22">
        <f>IF(E10="","",ROW()-5)</f>
        <v/>
      </c>
      <c r="B10" s="23" t="inlineStr">
        <is>
          <t>محمود علي</t>
        </is>
      </c>
      <c r="C10" s="24" t="inlineStr">
        <is>
          <t>سلفة</t>
        </is>
      </c>
      <c r="D10" s="25" t="n">
        <v>46157</v>
      </c>
      <c r="E10" s="26" t="n">
        <v>5000</v>
      </c>
      <c r="F10" s="27" t="n">
        <v>2</v>
      </c>
      <c r="G10" s="28">
        <f>IF(OR(E10="",N(F10)=0),"",ROUND(E10/F10,2))</f>
        <v/>
      </c>
      <c r="H10" s="20" t="n">
        <v>46174</v>
      </c>
      <c r="I10" s="22">
        <f>IF(OR(G10="",H10=""),"",MIN(F10,MAX(0,((YEAR($C$3)-YEAR(H10))*12+MONTH($C$3)-MONTH(H10)+1))))</f>
        <v/>
      </c>
      <c r="J10" s="28">
        <f>IF(I10="","",IF(I10&gt;=F10,E10,I10*G10))</f>
        <v/>
      </c>
      <c r="K10" s="28">
        <f>IF(J10="","",E10-J10)</f>
        <v/>
      </c>
      <c r="L10" s="22">
        <f>IF(I10="","",F10-I10)</f>
        <v/>
      </c>
      <c r="M10" s="28">
        <f>IF(I10="","",IF(AND(((YEAR($C$3)-YEAR(H10))*12+MONTH($C$3)-MONTH(H10)+1)&gt;=1,((YEAR($C$3)-YEAR(H10))*12+MONTH($C$3)-MONTH(H10)+1)&lt;=F10),IF(((YEAR($C$3)-YEAR(H10))*12+MONTH($C$3)-MONTH(H10)+1)=F10,E10-G10*(F10-1),G10),0))</f>
        <v/>
      </c>
      <c r="N10" s="29">
        <f>IF(I10="","",IF(K10&lt;=0,"مسددة",IF(I10=0,"لم يبدأ الخصم","جارية")))</f>
        <v/>
      </c>
    </row>
    <row r="11">
      <c r="A11" s="22">
        <f>IF(E11="","",ROW()-5)</f>
        <v/>
      </c>
      <c r="B11" s="23" t="inlineStr">
        <is>
          <t>هالة مصطفى</t>
        </is>
      </c>
      <c r="C11" s="24" t="inlineStr">
        <is>
          <t>قرض</t>
        </is>
      </c>
      <c r="D11" s="25" t="n">
        <v>46320</v>
      </c>
      <c r="E11" s="26" t="n">
        <v>15000</v>
      </c>
      <c r="F11" s="27" t="n">
        <v>7</v>
      </c>
      <c r="G11" s="28">
        <f>IF(OR(E11="",N(F11)=0),"",ROUND(E11/F11,2))</f>
        <v/>
      </c>
      <c r="H11" s="20" t="n">
        <v>46327</v>
      </c>
      <c r="I11" s="22">
        <f>IF(OR(G11="",H11=""),"",MIN(F11,MAX(0,((YEAR($C$3)-YEAR(H11))*12+MONTH($C$3)-MONTH(H11)+1))))</f>
        <v/>
      </c>
      <c r="J11" s="28">
        <f>IF(I11="","",IF(I11&gt;=F11,E11,I11*G11))</f>
        <v/>
      </c>
      <c r="K11" s="28">
        <f>IF(J11="","",E11-J11)</f>
        <v/>
      </c>
      <c r="L11" s="22">
        <f>IF(I11="","",F11-I11)</f>
        <v/>
      </c>
      <c r="M11" s="28">
        <f>IF(I11="","",IF(AND(((YEAR($C$3)-YEAR(H11))*12+MONTH($C$3)-MONTH(H11)+1)&gt;=1,((YEAR($C$3)-YEAR(H11))*12+MONTH($C$3)-MONTH(H11)+1)&lt;=F11),IF(((YEAR($C$3)-YEAR(H11))*12+MONTH($C$3)-MONTH(H11)+1)=F11,E11-G11*(F11-1),G11),0))</f>
        <v/>
      </c>
      <c r="N11" s="29">
        <f>IF(I11="","",IF(K11&lt;=0,"مسددة",IF(I11=0,"لم يبدأ الخصم","جارية")))</f>
        <v/>
      </c>
    </row>
    <row r="12">
      <c r="A12" s="22">
        <f>IF(E12="","",ROW()-5)</f>
        <v/>
      </c>
      <c r="B12" s="23" t="inlineStr">
        <is>
          <t>أحمد سامي</t>
        </is>
      </c>
      <c r="C12" s="24" t="inlineStr">
        <is>
          <t>سلفة</t>
        </is>
      </c>
      <c r="D12" s="25" t="n">
        <v>46235</v>
      </c>
      <c r="E12" s="26" t="n">
        <v>4000</v>
      </c>
      <c r="F12" s="27" t="n">
        <v>4</v>
      </c>
      <c r="G12" s="28">
        <f>IF(OR(E12="",N(F12)=0),"",ROUND(E12/F12,2))</f>
        <v/>
      </c>
      <c r="H12" s="20" t="n">
        <v>46235</v>
      </c>
      <c r="I12" s="22">
        <f>IF(OR(G12="",H12=""),"",MIN(F12,MAX(0,((YEAR($C$3)-YEAR(H12))*12+MONTH($C$3)-MONTH(H12)+1))))</f>
        <v/>
      </c>
      <c r="J12" s="28">
        <f>IF(I12="","",IF(I12&gt;=F12,E12,I12*G12))</f>
        <v/>
      </c>
      <c r="K12" s="28">
        <f>IF(J12="","",E12-J12)</f>
        <v/>
      </c>
      <c r="L12" s="22">
        <f>IF(I12="","",F12-I12)</f>
        <v/>
      </c>
      <c r="M12" s="28">
        <f>IF(I12="","",IF(AND(((YEAR($C$3)-YEAR(H12))*12+MONTH($C$3)-MONTH(H12)+1)&gt;=1,((YEAR($C$3)-YEAR(H12))*12+MONTH($C$3)-MONTH(H12)+1)&lt;=F12),IF(((YEAR($C$3)-YEAR(H12))*12+MONTH($C$3)-MONTH(H12)+1)=F12,E12-G12*(F12-1),G12),0))</f>
        <v/>
      </c>
      <c r="N12" s="29">
        <f>IF(I12="","",IF(K12&lt;=0,"مسددة",IF(I12=0,"لم يبدأ الخصم","جارية")))</f>
        <v/>
      </c>
    </row>
    <row r="13">
      <c r="A13" s="22">
        <f>IF(E13="","",ROW()-5)</f>
        <v/>
      </c>
      <c r="B13" s="23" t="inlineStr">
        <is>
          <t>يوسف كمال</t>
        </is>
      </c>
      <c r="C13" s="24" t="inlineStr">
        <is>
          <t>قرض</t>
        </is>
      </c>
      <c r="D13" s="25" t="n">
        <v>46054</v>
      </c>
      <c r="E13" s="26" t="n">
        <v>10000</v>
      </c>
      <c r="F13" s="27" t="n">
        <v>3</v>
      </c>
      <c r="G13" s="28">
        <f>IF(OR(E13="",N(F13)=0),"",ROUND(E13/F13,2))</f>
        <v/>
      </c>
      <c r="H13" s="20" t="n">
        <v>46266</v>
      </c>
      <c r="I13" s="22">
        <f>IF(OR(G13="",H13=""),"",MIN(F13,MAX(0,((YEAR($C$3)-YEAR(H13))*12+MONTH($C$3)-MONTH(H13)+1))))</f>
        <v/>
      </c>
      <c r="J13" s="28">
        <f>IF(I13="","",IF(I13&gt;=F13,E13,I13*G13))</f>
        <v/>
      </c>
      <c r="K13" s="28">
        <f>IF(J13="","",E13-J13)</f>
        <v/>
      </c>
      <c r="L13" s="22">
        <f>IF(I13="","",F13-I13)</f>
        <v/>
      </c>
      <c r="M13" s="28">
        <f>IF(I13="","",IF(AND(((YEAR($C$3)-YEAR(H13))*12+MONTH($C$3)-MONTH(H13)+1)&gt;=1,((YEAR($C$3)-YEAR(H13))*12+MONTH($C$3)-MONTH(H13)+1)&lt;=F13),IF(((YEAR($C$3)-YEAR(H13))*12+MONTH($C$3)-MONTH(H13)+1)=F13,E13-G13*(F13-1),G13),0))</f>
        <v/>
      </c>
      <c r="N13" s="29">
        <f>IF(I13="","",IF(K13&lt;=0,"مسددة",IF(I13=0,"لم يبدأ الخصم","جارية")))</f>
        <v/>
      </c>
    </row>
    <row r="14">
      <c r="A14" s="22">
        <f>IF(E14="","",ROW()-5)</f>
        <v/>
      </c>
      <c r="B14" s="23" t="n"/>
      <c r="C14" s="24" t="n"/>
      <c r="D14" s="25" t="n"/>
      <c r="E14" s="26" t="n"/>
      <c r="F14" s="27" t="n"/>
      <c r="G14" s="28">
        <f>IF(OR(E14="",N(F14)=0),"",ROUND(E14/F14,2))</f>
        <v/>
      </c>
      <c r="H14" s="20" t="n"/>
      <c r="I14" s="22">
        <f>IF(OR(G14="",H14=""),"",MIN(F14,MAX(0,((YEAR($C$3)-YEAR(H14))*12+MONTH($C$3)-MONTH(H14)+1))))</f>
        <v/>
      </c>
      <c r="J14" s="28">
        <f>IF(I14="","",IF(I14&gt;=F14,E14,I14*G14))</f>
        <v/>
      </c>
      <c r="K14" s="28">
        <f>IF(J14="","",E14-J14)</f>
        <v/>
      </c>
      <c r="L14" s="22">
        <f>IF(I14="","",F14-I14)</f>
        <v/>
      </c>
      <c r="M14" s="28">
        <f>IF(I14="","",IF(AND(((YEAR($C$3)-YEAR(H14))*12+MONTH($C$3)-MONTH(H14)+1)&gt;=1,((YEAR($C$3)-YEAR(H14))*12+MONTH($C$3)-MONTH(H14)+1)&lt;=F14),IF(((YEAR($C$3)-YEAR(H14))*12+MONTH($C$3)-MONTH(H14)+1)=F14,E14-G14*(F14-1),G14),0))</f>
        <v/>
      </c>
      <c r="N14" s="29">
        <f>IF(I14="","",IF(K14&lt;=0,"مسددة",IF(I14=0,"لم يبدأ الخصم","جارية")))</f>
        <v/>
      </c>
    </row>
    <row r="15">
      <c r="A15" s="22">
        <f>IF(E15="","",ROW()-5)</f>
        <v/>
      </c>
      <c r="B15" s="23" t="n"/>
      <c r="C15" s="24" t="n"/>
      <c r="D15" s="25" t="n"/>
      <c r="E15" s="26" t="n"/>
      <c r="F15" s="27" t="n"/>
      <c r="G15" s="28">
        <f>IF(OR(E15="",N(F15)=0),"",ROUND(E15/F15,2))</f>
        <v/>
      </c>
      <c r="H15" s="20" t="n"/>
      <c r="I15" s="22">
        <f>IF(OR(G15="",H15=""),"",MIN(F15,MAX(0,((YEAR($C$3)-YEAR(H15))*12+MONTH($C$3)-MONTH(H15)+1))))</f>
        <v/>
      </c>
      <c r="J15" s="28">
        <f>IF(I15="","",IF(I15&gt;=F15,E15,I15*G15))</f>
        <v/>
      </c>
      <c r="K15" s="28">
        <f>IF(J15="","",E15-J15)</f>
        <v/>
      </c>
      <c r="L15" s="22">
        <f>IF(I15="","",F15-I15)</f>
        <v/>
      </c>
      <c r="M15" s="28">
        <f>IF(I15="","",IF(AND(((YEAR($C$3)-YEAR(H15))*12+MONTH($C$3)-MONTH(H15)+1)&gt;=1,((YEAR($C$3)-YEAR(H15))*12+MONTH($C$3)-MONTH(H15)+1)&lt;=F15),IF(((YEAR($C$3)-YEAR(H15))*12+MONTH($C$3)-MONTH(H15)+1)=F15,E15-G15*(F15-1),G15),0))</f>
        <v/>
      </c>
      <c r="N15" s="29">
        <f>IF(I15="","",IF(K15&lt;=0,"مسددة",IF(I15=0,"لم يبدأ الخصم","جارية")))</f>
        <v/>
      </c>
    </row>
    <row r="16">
      <c r="A16" s="22">
        <f>IF(E16="","",ROW()-5)</f>
        <v/>
      </c>
      <c r="B16" s="23" t="n"/>
      <c r="C16" s="24" t="n"/>
      <c r="D16" s="25" t="n"/>
      <c r="E16" s="26" t="n"/>
      <c r="F16" s="27" t="n"/>
      <c r="G16" s="28">
        <f>IF(OR(E16="",N(F16)=0),"",ROUND(E16/F16,2))</f>
        <v/>
      </c>
      <c r="H16" s="20" t="n"/>
      <c r="I16" s="22">
        <f>IF(OR(G16="",H16=""),"",MIN(F16,MAX(0,((YEAR($C$3)-YEAR(H16))*12+MONTH($C$3)-MONTH(H16)+1))))</f>
        <v/>
      </c>
      <c r="J16" s="28">
        <f>IF(I16="","",IF(I16&gt;=F16,E16,I16*G16))</f>
        <v/>
      </c>
      <c r="K16" s="28">
        <f>IF(J16="","",E16-J16)</f>
        <v/>
      </c>
      <c r="L16" s="22">
        <f>IF(I16="","",F16-I16)</f>
        <v/>
      </c>
      <c r="M16" s="28">
        <f>IF(I16="","",IF(AND(((YEAR($C$3)-YEAR(H16))*12+MONTH($C$3)-MONTH(H16)+1)&gt;=1,((YEAR($C$3)-YEAR(H16))*12+MONTH($C$3)-MONTH(H16)+1)&lt;=F16),IF(((YEAR($C$3)-YEAR(H16))*12+MONTH($C$3)-MONTH(H16)+1)=F16,E16-G16*(F16-1),G16),0))</f>
        <v/>
      </c>
      <c r="N16" s="29">
        <f>IF(I16="","",IF(K16&lt;=0,"مسددة",IF(I16=0,"لم يبدأ الخصم","جارية")))</f>
        <v/>
      </c>
    </row>
    <row r="17">
      <c r="A17" s="22">
        <f>IF(E17="","",ROW()-5)</f>
        <v/>
      </c>
      <c r="B17" s="23" t="n"/>
      <c r="C17" s="24" t="n"/>
      <c r="D17" s="25" t="n"/>
      <c r="E17" s="26" t="n"/>
      <c r="F17" s="27" t="n"/>
      <c r="G17" s="28">
        <f>IF(OR(E17="",N(F17)=0),"",ROUND(E17/F17,2))</f>
        <v/>
      </c>
      <c r="H17" s="20" t="n"/>
      <c r="I17" s="22">
        <f>IF(OR(G17="",H17=""),"",MIN(F17,MAX(0,((YEAR($C$3)-YEAR(H17))*12+MONTH($C$3)-MONTH(H17)+1))))</f>
        <v/>
      </c>
      <c r="J17" s="28">
        <f>IF(I17="","",IF(I17&gt;=F17,E17,I17*G17))</f>
        <v/>
      </c>
      <c r="K17" s="28">
        <f>IF(J17="","",E17-J17)</f>
        <v/>
      </c>
      <c r="L17" s="22">
        <f>IF(I17="","",F17-I17)</f>
        <v/>
      </c>
      <c r="M17" s="28">
        <f>IF(I17="","",IF(AND(((YEAR($C$3)-YEAR(H17))*12+MONTH($C$3)-MONTH(H17)+1)&gt;=1,((YEAR($C$3)-YEAR(H17))*12+MONTH($C$3)-MONTH(H17)+1)&lt;=F17),IF(((YEAR($C$3)-YEAR(H17))*12+MONTH($C$3)-MONTH(H17)+1)=F17,E17-G17*(F17-1),G17),0))</f>
        <v/>
      </c>
      <c r="N17" s="29">
        <f>IF(I17="","",IF(K17&lt;=0,"مسددة",IF(I17=0,"لم يبدأ الخصم","جارية")))</f>
        <v/>
      </c>
    </row>
    <row r="18">
      <c r="A18" s="22">
        <f>IF(E18="","",ROW()-5)</f>
        <v/>
      </c>
      <c r="B18" s="23" t="n"/>
      <c r="C18" s="24" t="n"/>
      <c r="D18" s="25" t="n"/>
      <c r="E18" s="26" t="n"/>
      <c r="F18" s="27" t="n"/>
      <c r="G18" s="28">
        <f>IF(OR(E18="",N(F18)=0),"",ROUND(E18/F18,2))</f>
        <v/>
      </c>
      <c r="H18" s="20" t="n"/>
      <c r="I18" s="22">
        <f>IF(OR(G18="",H18=""),"",MIN(F18,MAX(0,((YEAR($C$3)-YEAR(H18))*12+MONTH($C$3)-MONTH(H18)+1))))</f>
        <v/>
      </c>
      <c r="J18" s="28">
        <f>IF(I18="","",IF(I18&gt;=F18,E18,I18*G18))</f>
        <v/>
      </c>
      <c r="K18" s="28">
        <f>IF(J18="","",E18-J18)</f>
        <v/>
      </c>
      <c r="L18" s="22">
        <f>IF(I18="","",F18-I18)</f>
        <v/>
      </c>
      <c r="M18" s="28">
        <f>IF(I18="","",IF(AND(((YEAR($C$3)-YEAR(H18))*12+MONTH($C$3)-MONTH(H18)+1)&gt;=1,((YEAR($C$3)-YEAR(H18))*12+MONTH($C$3)-MONTH(H18)+1)&lt;=F18),IF(((YEAR($C$3)-YEAR(H18))*12+MONTH($C$3)-MONTH(H18)+1)=F18,E18-G18*(F18-1),G18),0))</f>
        <v/>
      </c>
      <c r="N18" s="29">
        <f>IF(I18="","",IF(K18&lt;=0,"مسددة",IF(I18=0,"لم يبدأ الخصم","جارية")))</f>
        <v/>
      </c>
    </row>
    <row r="19">
      <c r="A19" s="22">
        <f>IF(E19="","",ROW()-5)</f>
        <v/>
      </c>
      <c r="B19" s="23" t="n"/>
      <c r="C19" s="24" t="n"/>
      <c r="D19" s="25" t="n"/>
      <c r="E19" s="26" t="n"/>
      <c r="F19" s="27" t="n"/>
      <c r="G19" s="28">
        <f>IF(OR(E19="",N(F19)=0),"",ROUND(E19/F19,2))</f>
        <v/>
      </c>
      <c r="H19" s="20" t="n"/>
      <c r="I19" s="22">
        <f>IF(OR(G19="",H19=""),"",MIN(F19,MAX(0,((YEAR($C$3)-YEAR(H19))*12+MONTH($C$3)-MONTH(H19)+1))))</f>
        <v/>
      </c>
      <c r="J19" s="28">
        <f>IF(I19="","",IF(I19&gt;=F19,E19,I19*G19))</f>
        <v/>
      </c>
      <c r="K19" s="28">
        <f>IF(J19="","",E19-J19)</f>
        <v/>
      </c>
      <c r="L19" s="22">
        <f>IF(I19="","",F19-I19)</f>
        <v/>
      </c>
      <c r="M19" s="28">
        <f>IF(I19="","",IF(AND(((YEAR($C$3)-YEAR(H19))*12+MONTH($C$3)-MONTH(H19)+1)&gt;=1,((YEAR($C$3)-YEAR(H19))*12+MONTH($C$3)-MONTH(H19)+1)&lt;=F19),IF(((YEAR($C$3)-YEAR(H19))*12+MONTH($C$3)-MONTH(H19)+1)=F19,E19-G19*(F19-1),G19),0))</f>
        <v/>
      </c>
      <c r="N19" s="29">
        <f>IF(I19="","",IF(K19&lt;=0,"مسددة",IF(I19=0,"لم يبدأ الخصم","جارية")))</f>
        <v/>
      </c>
    </row>
    <row r="20">
      <c r="A20" s="22">
        <f>IF(E20="","",ROW()-5)</f>
        <v/>
      </c>
      <c r="B20" s="23" t="n"/>
      <c r="C20" s="24" t="n"/>
      <c r="D20" s="25" t="n"/>
      <c r="E20" s="26" t="n"/>
      <c r="F20" s="27" t="n"/>
      <c r="G20" s="28">
        <f>IF(OR(E20="",N(F20)=0),"",ROUND(E20/F20,2))</f>
        <v/>
      </c>
      <c r="H20" s="20" t="n"/>
      <c r="I20" s="22">
        <f>IF(OR(G20="",H20=""),"",MIN(F20,MAX(0,((YEAR($C$3)-YEAR(H20))*12+MONTH($C$3)-MONTH(H20)+1))))</f>
        <v/>
      </c>
      <c r="J20" s="28">
        <f>IF(I20="","",IF(I20&gt;=F20,E20,I20*G20))</f>
        <v/>
      </c>
      <c r="K20" s="28">
        <f>IF(J20="","",E20-J20)</f>
        <v/>
      </c>
      <c r="L20" s="22">
        <f>IF(I20="","",F20-I20)</f>
        <v/>
      </c>
      <c r="M20" s="28">
        <f>IF(I20="","",IF(AND(((YEAR($C$3)-YEAR(H20))*12+MONTH($C$3)-MONTH(H20)+1)&gt;=1,((YEAR($C$3)-YEAR(H20))*12+MONTH($C$3)-MONTH(H20)+1)&lt;=F20),IF(((YEAR($C$3)-YEAR(H20))*12+MONTH($C$3)-MONTH(H20)+1)=F20,E20-G20*(F20-1),G20),0))</f>
        <v/>
      </c>
      <c r="N20" s="29">
        <f>IF(I20="","",IF(K20&lt;=0,"مسددة",IF(I20=0,"لم يبدأ الخصم","جارية")))</f>
        <v/>
      </c>
    </row>
    <row r="21">
      <c r="A21" s="22">
        <f>IF(E21="","",ROW()-5)</f>
        <v/>
      </c>
      <c r="B21" s="23" t="n"/>
      <c r="C21" s="24" t="n"/>
      <c r="D21" s="25" t="n"/>
      <c r="E21" s="26" t="n"/>
      <c r="F21" s="27" t="n"/>
      <c r="G21" s="28">
        <f>IF(OR(E21="",N(F21)=0),"",ROUND(E21/F21,2))</f>
        <v/>
      </c>
      <c r="H21" s="20" t="n"/>
      <c r="I21" s="22">
        <f>IF(OR(G21="",H21=""),"",MIN(F21,MAX(0,((YEAR($C$3)-YEAR(H21))*12+MONTH($C$3)-MONTH(H21)+1))))</f>
        <v/>
      </c>
      <c r="J21" s="28">
        <f>IF(I21="","",IF(I21&gt;=F21,E21,I21*G21))</f>
        <v/>
      </c>
      <c r="K21" s="28">
        <f>IF(J21="","",E21-J21)</f>
        <v/>
      </c>
      <c r="L21" s="22">
        <f>IF(I21="","",F21-I21)</f>
        <v/>
      </c>
      <c r="M21" s="28">
        <f>IF(I21="","",IF(AND(((YEAR($C$3)-YEAR(H21))*12+MONTH($C$3)-MONTH(H21)+1)&gt;=1,((YEAR($C$3)-YEAR(H21))*12+MONTH($C$3)-MONTH(H21)+1)&lt;=F21),IF(((YEAR($C$3)-YEAR(H21))*12+MONTH($C$3)-MONTH(H21)+1)=F21,E21-G21*(F21-1),G21),0))</f>
        <v/>
      </c>
      <c r="N21" s="29">
        <f>IF(I21="","",IF(K21&lt;=0,"مسددة",IF(I21=0,"لم يبدأ الخصم","جارية")))</f>
        <v/>
      </c>
    </row>
    <row r="22">
      <c r="A22" s="22">
        <f>IF(E22="","",ROW()-5)</f>
        <v/>
      </c>
      <c r="B22" s="23" t="n"/>
      <c r="C22" s="24" t="n"/>
      <c r="D22" s="25" t="n"/>
      <c r="E22" s="26" t="n"/>
      <c r="F22" s="27" t="n"/>
      <c r="G22" s="28">
        <f>IF(OR(E22="",N(F22)=0),"",ROUND(E22/F22,2))</f>
        <v/>
      </c>
      <c r="H22" s="20" t="n"/>
      <c r="I22" s="22">
        <f>IF(OR(G22="",H22=""),"",MIN(F22,MAX(0,((YEAR($C$3)-YEAR(H22))*12+MONTH($C$3)-MONTH(H22)+1))))</f>
        <v/>
      </c>
      <c r="J22" s="28">
        <f>IF(I22="","",IF(I22&gt;=F22,E22,I22*G22))</f>
        <v/>
      </c>
      <c r="K22" s="28">
        <f>IF(J22="","",E22-J22)</f>
        <v/>
      </c>
      <c r="L22" s="22">
        <f>IF(I22="","",F22-I22)</f>
        <v/>
      </c>
      <c r="M22" s="28">
        <f>IF(I22="","",IF(AND(((YEAR($C$3)-YEAR(H22))*12+MONTH($C$3)-MONTH(H22)+1)&gt;=1,((YEAR($C$3)-YEAR(H22))*12+MONTH($C$3)-MONTH(H22)+1)&lt;=F22),IF(((YEAR($C$3)-YEAR(H22))*12+MONTH($C$3)-MONTH(H22)+1)=F22,E22-G22*(F22-1),G22),0))</f>
        <v/>
      </c>
      <c r="N22" s="29">
        <f>IF(I22="","",IF(K22&lt;=0,"مسددة",IF(I22=0,"لم يبدأ الخصم","جارية")))</f>
        <v/>
      </c>
    </row>
    <row r="23">
      <c r="A23" s="22">
        <f>IF(E23="","",ROW()-5)</f>
        <v/>
      </c>
      <c r="B23" s="23" t="n"/>
      <c r="C23" s="24" t="n"/>
      <c r="D23" s="25" t="n"/>
      <c r="E23" s="26" t="n"/>
      <c r="F23" s="27" t="n"/>
      <c r="G23" s="28">
        <f>IF(OR(E23="",N(F23)=0),"",ROUND(E23/F23,2))</f>
        <v/>
      </c>
      <c r="H23" s="20" t="n"/>
      <c r="I23" s="22">
        <f>IF(OR(G23="",H23=""),"",MIN(F23,MAX(0,((YEAR($C$3)-YEAR(H23))*12+MONTH($C$3)-MONTH(H23)+1))))</f>
        <v/>
      </c>
      <c r="J23" s="28">
        <f>IF(I23="","",IF(I23&gt;=F23,E23,I23*G23))</f>
        <v/>
      </c>
      <c r="K23" s="28">
        <f>IF(J23="","",E23-J23)</f>
        <v/>
      </c>
      <c r="L23" s="22">
        <f>IF(I23="","",F23-I23)</f>
        <v/>
      </c>
      <c r="M23" s="28">
        <f>IF(I23="","",IF(AND(((YEAR($C$3)-YEAR(H23))*12+MONTH($C$3)-MONTH(H23)+1)&gt;=1,((YEAR($C$3)-YEAR(H23))*12+MONTH($C$3)-MONTH(H23)+1)&lt;=F23),IF(((YEAR($C$3)-YEAR(H23))*12+MONTH($C$3)-MONTH(H23)+1)=F23,E23-G23*(F23-1),G23),0))</f>
        <v/>
      </c>
      <c r="N23" s="29">
        <f>IF(I23="","",IF(K23&lt;=0,"مسددة",IF(I23=0,"لم يبدأ الخصم","جارية")))</f>
        <v/>
      </c>
    </row>
    <row r="24">
      <c r="A24" s="22">
        <f>IF(E24="","",ROW()-5)</f>
        <v/>
      </c>
      <c r="B24" s="23" t="n"/>
      <c r="C24" s="24" t="n"/>
      <c r="D24" s="25" t="n"/>
      <c r="E24" s="26" t="n"/>
      <c r="F24" s="27" t="n"/>
      <c r="G24" s="28">
        <f>IF(OR(E24="",N(F24)=0),"",ROUND(E24/F24,2))</f>
        <v/>
      </c>
      <c r="H24" s="20" t="n"/>
      <c r="I24" s="22">
        <f>IF(OR(G24="",H24=""),"",MIN(F24,MAX(0,((YEAR($C$3)-YEAR(H24))*12+MONTH($C$3)-MONTH(H24)+1))))</f>
        <v/>
      </c>
      <c r="J24" s="28">
        <f>IF(I24="","",IF(I24&gt;=F24,E24,I24*G24))</f>
        <v/>
      </c>
      <c r="K24" s="28">
        <f>IF(J24="","",E24-J24)</f>
        <v/>
      </c>
      <c r="L24" s="22">
        <f>IF(I24="","",F24-I24)</f>
        <v/>
      </c>
      <c r="M24" s="28">
        <f>IF(I24="","",IF(AND(((YEAR($C$3)-YEAR(H24))*12+MONTH($C$3)-MONTH(H24)+1)&gt;=1,((YEAR($C$3)-YEAR(H24))*12+MONTH($C$3)-MONTH(H24)+1)&lt;=F24),IF(((YEAR($C$3)-YEAR(H24))*12+MONTH($C$3)-MONTH(H24)+1)=F24,E24-G24*(F24-1),G24),0))</f>
        <v/>
      </c>
      <c r="N24" s="29">
        <f>IF(I24="","",IF(K24&lt;=0,"مسددة",IF(I24=0,"لم يبدأ الخصم","جارية")))</f>
        <v/>
      </c>
    </row>
    <row r="25">
      <c r="A25" s="22">
        <f>IF(E25="","",ROW()-5)</f>
        <v/>
      </c>
      <c r="B25" s="23" t="n"/>
      <c r="C25" s="24" t="n"/>
      <c r="D25" s="25" t="n"/>
      <c r="E25" s="26" t="n"/>
      <c r="F25" s="27" t="n"/>
      <c r="G25" s="28">
        <f>IF(OR(E25="",N(F25)=0),"",ROUND(E25/F25,2))</f>
        <v/>
      </c>
      <c r="H25" s="20" t="n"/>
      <c r="I25" s="22">
        <f>IF(OR(G25="",H25=""),"",MIN(F25,MAX(0,((YEAR($C$3)-YEAR(H25))*12+MONTH($C$3)-MONTH(H25)+1))))</f>
        <v/>
      </c>
      <c r="J25" s="28">
        <f>IF(I25="","",IF(I25&gt;=F25,E25,I25*G25))</f>
        <v/>
      </c>
      <c r="K25" s="28">
        <f>IF(J25="","",E25-J25)</f>
        <v/>
      </c>
      <c r="L25" s="22">
        <f>IF(I25="","",F25-I25)</f>
        <v/>
      </c>
      <c r="M25" s="28">
        <f>IF(I25="","",IF(AND(((YEAR($C$3)-YEAR(H25))*12+MONTH($C$3)-MONTH(H25)+1)&gt;=1,((YEAR($C$3)-YEAR(H25))*12+MONTH($C$3)-MONTH(H25)+1)&lt;=F25),IF(((YEAR($C$3)-YEAR(H25))*12+MONTH($C$3)-MONTH(H25)+1)=F25,E25-G25*(F25-1),G25),0))</f>
        <v/>
      </c>
      <c r="N25" s="29">
        <f>IF(I25="","",IF(K25&lt;=0,"مسددة",IF(I25=0,"لم يبدأ الخصم","جارية")))</f>
        <v/>
      </c>
    </row>
    <row r="26">
      <c r="A26" s="22">
        <f>IF(E26="","",ROW()-5)</f>
        <v/>
      </c>
      <c r="B26" s="23" t="n"/>
      <c r="C26" s="24" t="n"/>
      <c r="D26" s="25" t="n"/>
      <c r="E26" s="26" t="n"/>
      <c r="F26" s="27" t="n"/>
      <c r="G26" s="28">
        <f>IF(OR(E26="",N(F26)=0),"",ROUND(E26/F26,2))</f>
        <v/>
      </c>
      <c r="H26" s="20" t="n"/>
      <c r="I26" s="22">
        <f>IF(OR(G26="",H26=""),"",MIN(F26,MAX(0,((YEAR($C$3)-YEAR(H26))*12+MONTH($C$3)-MONTH(H26)+1))))</f>
        <v/>
      </c>
      <c r="J26" s="28">
        <f>IF(I26="","",IF(I26&gt;=F26,E26,I26*G26))</f>
        <v/>
      </c>
      <c r="K26" s="28">
        <f>IF(J26="","",E26-J26)</f>
        <v/>
      </c>
      <c r="L26" s="22">
        <f>IF(I26="","",F26-I26)</f>
        <v/>
      </c>
      <c r="M26" s="28">
        <f>IF(I26="","",IF(AND(((YEAR($C$3)-YEAR(H26))*12+MONTH($C$3)-MONTH(H26)+1)&gt;=1,((YEAR($C$3)-YEAR(H26))*12+MONTH($C$3)-MONTH(H26)+1)&lt;=F26),IF(((YEAR($C$3)-YEAR(H26))*12+MONTH($C$3)-MONTH(H26)+1)=F26,E26-G26*(F26-1),G26),0))</f>
        <v/>
      </c>
      <c r="N26" s="29">
        <f>IF(I26="","",IF(K26&lt;=0,"مسددة",IF(I26=0,"لم يبدأ الخصم","جارية")))</f>
        <v/>
      </c>
    </row>
    <row r="27">
      <c r="A27" s="22">
        <f>IF(E27="","",ROW()-5)</f>
        <v/>
      </c>
      <c r="B27" s="23" t="n"/>
      <c r="C27" s="24" t="n"/>
      <c r="D27" s="25" t="n"/>
      <c r="E27" s="26" t="n"/>
      <c r="F27" s="27" t="n"/>
      <c r="G27" s="28">
        <f>IF(OR(E27="",N(F27)=0),"",ROUND(E27/F27,2))</f>
        <v/>
      </c>
      <c r="H27" s="20" t="n"/>
      <c r="I27" s="22">
        <f>IF(OR(G27="",H27=""),"",MIN(F27,MAX(0,((YEAR($C$3)-YEAR(H27))*12+MONTH($C$3)-MONTH(H27)+1))))</f>
        <v/>
      </c>
      <c r="J27" s="28">
        <f>IF(I27="","",IF(I27&gt;=F27,E27,I27*G27))</f>
        <v/>
      </c>
      <c r="K27" s="28">
        <f>IF(J27="","",E27-J27)</f>
        <v/>
      </c>
      <c r="L27" s="22">
        <f>IF(I27="","",F27-I27)</f>
        <v/>
      </c>
      <c r="M27" s="28">
        <f>IF(I27="","",IF(AND(((YEAR($C$3)-YEAR(H27))*12+MONTH($C$3)-MONTH(H27)+1)&gt;=1,((YEAR($C$3)-YEAR(H27))*12+MONTH($C$3)-MONTH(H27)+1)&lt;=F27),IF(((YEAR($C$3)-YEAR(H27))*12+MONTH($C$3)-MONTH(H27)+1)=F27,E27-G27*(F27-1),G27),0))</f>
        <v/>
      </c>
      <c r="N27" s="29">
        <f>IF(I27="","",IF(K27&lt;=0,"مسددة",IF(I27=0,"لم يبدأ الخصم","جارية")))</f>
        <v/>
      </c>
    </row>
    <row r="28">
      <c r="A28" s="22">
        <f>IF(E28="","",ROW()-5)</f>
        <v/>
      </c>
      <c r="B28" s="23" t="n"/>
      <c r="C28" s="24" t="n"/>
      <c r="D28" s="25" t="n"/>
      <c r="E28" s="26" t="n"/>
      <c r="F28" s="27" t="n"/>
      <c r="G28" s="28">
        <f>IF(OR(E28="",N(F28)=0),"",ROUND(E28/F28,2))</f>
        <v/>
      </c>
      <c r="H28" s="20" t="n"/>
      <c r="I28" s="22">
        <f>IF(OR(G28="",H28=""),"",MIN(F28,MAX(0,((YEAR($C$3)-YEAR(H28))*12+MONTH($C$3)-MONTH(H28)+1))))</f>
        <v/>
      </c>
      <c r="J28" s="28">
        <f>IF(I28="","",IF(I28&gt;=F28,E28,I28*G28))</f>
        <v/>
      </c>
      <c r="K28" s="28">
        <f>IF(J28="","",E28-J28)</f>
        <v/>
      </c>
      <c r="L28" s="22">
        <f>IF(I28="","",F28-I28)</f>
        <v/>
      </c>
      <c r="M28" s="28">
        <f>IF(I28="","",IF(AND(((YEAR($C$3)-YEAR(H28))*12+MONTH($C$3)-MONTH(H28)+1)&gt;=1,((YEAR($C$3)-YEAR(H28))*12+MONTH($C$3)-MONTH(H28)+1)&lt;=F28),IF(((YEAR($C$3)-YEAR(H28))*12+MONTH($C$3)-MONTH(H28)+1)=F28,E28-G28*(F28-1),G28),0))</f>
        <v/>
      </c>
      <c r="N28" s="29">
        <f>IF(I28="","",IF(K28&lt;=0,"مسددة",IF(I28=0,"لم يبدأ الخصم","جارية")))</f>
        <v/>
      </c>
    </row>
    <row r="29">
      <c r="A29" s="22">
        <f>IF(E29="","",ROW()-5)</f>
        <v/>
      </c>
      <c r="B29" s="23" t="n"/>
      <c r="C29" s="24" t="n"/>
      <c r="D29" s="25" t="n"/>
      <c r="E29" s="26" t="n"/>
      <c r="F29" s="27" t="n"/>
      <c r="G29" s="28">
        <f>IF(OR(E29="",N(F29)=0),"",ROUND(E29/F29,2))</f>
        <v/>
      </c>
      <c r="H29" s="20" t="n"/>
      <c r="I29" s="22">
        <f>IF(OR(G29="",H29=""),"",MIN(F29,MAX(0,((YEAR($C$3)-YEAR(H29))*12+MONTH($C$3)-MONTH(H29)+1))))</f>
        <v/>
      </c>
      <c r="J29" s="28">
        <f>IF(I29="","",IF(I29&gt;=F29,E29,I29*G29))</f>
        <v/>
      </c>
      <c r="K29" s="28">
        <f>IF(J29="","",E29-J29)</f>
        <v/>
      </c>
      <c r="L29" s="22">
        <f>IF(I29="","",F29-I29)</f>
        <v/>
      </c>
      <c r="M29" s="28">
        <f>IF(I29="","",IF(AND(((YEAR($C$3)-YEAR(H29))*12+MONTH($C$3)-MONTH(H29)+1)&gt;=1,((YEAR($C$3)-YEAR(H29))*12+MONTH($C$3)-MONTH(H29)+1)&lt;=F29),IF(((YEAR($C$3)-YEAR(H29))*12+MONTH($C$3)-MONTH(H29)+1)=F29,E29-G29*(F29-1),G29),0))</f>
        <v/>
      </c>
      <c r="N29" s="29">
        <f>IF(I29="","",IF(K29&lt;=0,"مسددة",IF(I29=0,"لم يبدأ الخصم","جارية")))</f>
        <v/>
      </c>
    </row>
    <row r="30">
      <c r="A30" s="22">
        <f>IF(E30="","",ROW()-5)</f>
        <v/>
      </c>
      <c r="B30" s="23" t="n"/>
      <c r="C30" s="24" t="n"/>
      <c r="D30" s="25" t="n"/>
      <c r="E30" s="26" t="n"/>
      <c r="F30" s="27" t="n"/>
      <c r="G30" s="28">
        <f>IF(OR(E30="",N(F30)=0),"",ROUND(E30/F30,2))</f>
        <v/>
      </c>
      <c r="H30" s="20" t="n"/>
      <c r="I30" s="22">
        <f>IF(OR(G30="",H30=""),"",MIN(F30,MAX(0,((YEAR($C$3)-YEAR(H30))*12+MONTH($C$3)-MONTH(H30)+1))))</f>
        <v/>
      </c>
      <c r="J30" s="28">
        <f>IF(I30="","",IF(I30&gt;=F30,E30,I30*G30))</f>
        <v/>
      </c>
      <c r="K30" s="28">
        <f>IF(J30="","",E30-J30)</f>
        <v/>
      </c>
      <c r="L30" s="22">
        <f>IF(I30="","",F30-I30)</f>
        <v/>
      </c>
      <c r="M30" s="28">
        <f>IF(I30="","",IF(AND(((YEAR($C$3)-YEAR(H30))*12+MONTH($C$3)-MONTH(H30)+1)&gt;=1,((YEAR($C$3)-YEAR(H30))*12+MONTH($C$3)-MONTH(H30)+1)&lt;=F30),IF(((YEAR($C$3)-YEAR(H30))*12+MONTH($C$3)-MONTH(H30)+1)=F30,E30-G30*(F30-1),G30),0))</f>
        <v/>
      </c>
      <c r="N30" s="29">
        <f>IF(I30="","",IF(K30&lt;=0,"مسددة",IF(I30=0,"لم يبدأ الخصم","جارية")))</f>
        <v/>
      </c>
    </row>
    <row r="31">
      <c r="A31" s="22">
        <f>IF(E31="","",ROW()-5)</f>
        <v/>
      </c>
      <c r="B31" s="23" t="n"/>
      <c r="C31" s="24" t="n"/>
      <c r="D31" s="25" t="n"/>
      <c r="E31" s="26" t="n"/>
      <c r="F31" s="27" t="n"/>
      <c r="G31" s="28">
        <f>IF(OR(E31="",N(F31)=0),"",ROUND(E31/F31,2))</f>
        <v/>
      </c>
      <c r="H31" s="20" t="n"/>
      <c r="I31" s="22">
        <f>IF(OR(G31="",H31=""),"",MIN(F31,MAX(0,((YEAR($C$3)-YEAR(H31))*12+MONTH($C$3)-MONTH(H31)+1))))</f>
        <v/>
      </c>
      <c r="J31" s="28">
        <f>IF(I31="","",IF(I31&gt;=F31,E31,I31*G31))</f>
        <v/>
      </c>
      <c r="K31" s="28">
        <f>IF(J31="","",E31-J31)</f>
        <v/>
      </c>
      <c r="L31" s="22">
        <f>IF(I31="","",F31-I31)</f>
        <v/>
      </c>
      <c r="M31" s="28">
        <f>IF(I31="","",IF(AND(((YEAR($C$3)-YEAR(H31))*12+MONTH($C$3)-MONTH(H31)+1)&gt;=1,((YEAR($C$3)-YEAR(H31))*12+MONTH($C$3)-MONTH(H31)+1)&lt;=F31),IF(((YEAR($C$3)-YEAR(H31))*12+MONTH($C$3)-MONTH(H31)+1)=F31,E31-G31*(F31-1),G31),0))</f>
        <v/>
      </c>
      <c r="N31" s="29">
        <f>IF(I31="","",IF(K31&lt;=0,"مسددة",IF(I31=0,"لم يبدأ الخصم","جارية")))</f>
        <v/>
      </c>
    </row>
    <row r="32">
      <c r="A32" s="22">
        <f>IF(E32="","",ROW()-5)</f>
        <v/>
      </c>
      <c r="B32" s="23" t="n"/>
      <c r="C32" s="24" t="n"/>
      <c r="D32" s="25" t="n"/>
      <c r="E32" s="26" t="n"/>
      <c r="F32" s="27" t="n"/>
      <c r="G32" s="28">
        <f>IF(OR(E32="",N(F32)=0),"",ROUND(E32/F32,2))</f>
        <v/>
      </c>
      <c r="H32" s="20" t="n"/>
      <c r="I32" s="22">
        <f>IF(OR(G32="",H32=""),"",MIN(F32,MAX(0,((YEAR($C$3)-YEAR(H32))*12+MONTH($C$3)-MONTH(H32)+1))))</f>
        <v/>
      </c>
      <c r="J32" s="28">
        <f>IF(I32="","",IF(I32&gt;=F32,E32,I32*G32))</f>
        <v/>
      </c>
      <c r="K32" s="28">
        <f>IF(J32="","",E32-J32)</f>
        <v/>
      </c>
      <c r="L32" s="22">
        <f>IF(I32="","",F32-I32)</f>
        <v/>
      </c>
      <c r="M32" s="28">
        <f>IF(I32="","",IF(AND(((YEAR($C$3)-YEAR(H32))*12+MONTH($C$3)-MONTH(H32)+1)&gt;=1,((YEAR($C$3)-YEAR(H32))*12+MONTH($C$3)-MONTH(H32)+1)&lt;=F32),IF(((YEAR($C$3)-YEAR(H32))*12+MONTH($C$3)-MONTH(H32)+1)=F32,E32-G32*(F32-1),G32),0))</f>
        <v/>
      </c>
      <c r="N32" s="29">
        <f>IF(I32="","",IF(K32&lt;=0,"مسددة",IF(I32=0,"لم يبدأ الخصم","جارية")))</f>
        <v/>
      </c>
    </row>
    <row r="33">
      <c r="A33" s="22">
        <f>IF(E33="","",ROW()-5)</f>
        <v/>
      </c>
      <c r="B33" s="23" t="n"/>
      <c r="C33" s="24" t="n"/>
      <c r="D33" s="25" t="n"/>
      <c r="E33" s="26" t="n"/>
      <c r="F33" s="27" t="n"/>
      <c r="G33" s="28">
        <f>IF(OR(E33="",N(F33)=0),"",ROUND(E33/F33,2))</f>
        <v/>
      </c>
      <c r="H33" s="20" t="n"/>
      <c r="I33" s="22">
        <f>IF(OR(G33="",H33=""),"",MIN(F33,MAX(0,((YEAR($C$3)-YEAR(H33))*12+MONTH($C$3)-MONTH(H33)+1))))</f>
        <v/>
      </c>
      <c r="J33" s="28">
        <f>IF(I33="","",IF(I33&gt;=F33,E33,I33*G33))</f>
        <v/>
      </c>
      <c r="K33" s="28">
        <f>IF(J33="","",E33-J33)</f>
        <v/>
      </c>
      <c r="L33" s="22">
        <f>IF(I33="","",F33-I33)</f>
        <v/>
      </c>
      <c r="M33" s="28">
        <f>IF(I33="","",IF(AND(((YEAR($C$3)-YEAR(H33))*12+MONTH($C$3)-MONTH(H33)+1)&gt;=1,((YEAR($C$3)-YEAR(H33))*12+MONTH($C$3)-MONTH(H33)+1)&lt;=F33),IF(((YEAR($C$3)-YEAR(H33))*12+MONTH($C$3)-MONTH(H33)+1)=F33,E33-G33*(F33-1),G33),0))</f>
        <v/>
      </c>
      <c r="N33" s="29">
        <f>IF(I33="","",IF(K33&lt;=0,"مسددة",IF(I33=0,"لم يبدأ الخصم","جارية")))</f>
        <v/>
      </c>
    </row>
    <row r="34">
      <c r="A34" s="22">
        <f>IF(E34="","",ROW()-5)</f>
        <v/>
      </c>
      <c r="B34" s="23" t="n"/>
      <c r="C34" s="24" t="n"/>
      <c r="D34" s="25" t="n"/>
      <c r="E34" s="26" t="n"/>
      <c r="F34" s="27" t="n"/>
      <c r="G34" s="28">
        <f>IF(OR(E34="",N(F34)=0),"",ROUND(E34/F34,2))</f>
        <v/>
      </c>
      <c r="H34" s="20" t="n"/>
      <c r="I34" s="22">
        <f>IF(OR(G34="",H34=""),"",MIN(F34,MAX(0,((YEAR($C$3)-YEAR(H34))*12+MONTH($C$3)-MONTH(H34)+1))))</f>
        <v/>
      </c>
      <c r="J34" s="28">
        <f>IF(I34="","",IF(I34&gt;=F34,E34,I34*G34))</f>
        <v/>
      </c>
      <c r="K34" s="28">
        <f>IF(J34="","",E34-J34)</f>
        <v/>
      </c>
      <c r="L34" s="22">
        <f>IF(I34="","",F34-I34)</f>
        <v/>
      </c>
      <c r="M34" s="28">
        <f>IF(I34="","",IF(AND(((YEAR($C$3)-YEAR(H34))*12+MONTH($C$3)-MONTH(H34)+1)&gt;=1,((YEAR($C$3)-YEAR(H34))*12+MONTH($C$3)-MONTH(H34)+1)&lt;=F34),IF(((YEAR($C$3)-YEAR(H34))*12+MONTH($C$3)-MONTH(H34)+1)=F34,E34-G34*(F34-1),G34),0))</f>
        <v/>
      </c>
      <c r="N34" s="29">
        <f>IF(I34="","",IF(K34&lt;=0,"مسددة",IF(I34=0,"لم يبدأ الخصم","جارية")))</f>
        <v/>
      </c>
    </row>
    <row r="35">
      <c r="A35" s="22">
        <f>IF(E35="","",ROW()-5)</f>
        <v/>
      </c>
      <c r="B35" s="23" t="n"/>
      <c r="C35" s="24" t="n"/>
      <c r="D35" s="25" t="n"/>
      <c r="E35" s="26" t="n"/>
      <c r="F35" s="27" t="n"/>
      <c r="G35" s="28">
        <f>IF(OR(E35="",N(F35)=0),"",ROUND(E35/F35,2))</f>
        <v/>
      </c>
      <c r="H35" s="20" t="n"/>
      <c r="I35" s="22">
        <f>IF(OR(G35="",H35=""),"",MIN(F35,MAX(0,((YEAR($C$3)-YEAR(H35))*12+MONTH($C$3)-MONTH(H35)+1))))</f>
        <v/>
      </c>
      <c r="J35" s="28">
        <f>IF(I35="","",IF(I35&gt;=F35,E35,I35*G35))</f>
        <v/>
      </c>
      <c r="K35" s="28">
        <f>IF(J35="","",E35-J35)</f>
        <v/>
      </c>
      <c r="L35" s="22">
        <f>IF(I35="","",F35-I35)</f>
        <v/>
      </c>
      <c r="M35" s="28">
        <f>IF(I35="","",IF(AND(((YEAR($C$3)-YEAR(H35))*12+MONTH($C$3)-MONTH(H35)+1)&gt;=1,((YEAR($C$3)-YEAR(H35))*12+MONTH($C$3)-MONTH(H35)+1)&lt;=F35),IF(((YEAR($C$3)-YEAR(H35))*12+MONTH($C$3)-MONTH(H35)+1)=F35,E35-G35*(F35-1),G35),0))</f>
        <v/>
      </c>
      <c r="N35" s="29">
        <f>IF(I35="","",IF(K35&lt;=0,"مسددة",IF(I35=0,"لم يبدأ الخصم","جارية")))</f>
        <v/>
      </c>
    </row>
    <row r="36">
      <c r="A36" s="22">
        <f>IF(E36="","",ROW()-5)</f>
        <v/>
      </c>
      <c r="B36" s="23" t="n"/>
      <c r="C36" s="24" t="n"/>
      <c r="D36" s="25" t="n"/>
      <c r="E36" s="26" t="n"/>
      <c r="F36" s="27" t="n"/>
      <c r="G36" s="28">
        <f>IF(OR(E36="",N(F36)=0),"",ROUND(E36/F36,2))</f>
        <v/>
      </c>
      <c r="H36" s="20" t="n"/>
      <c r="I36" s="22">
        <f>IF(OR(G36="",H36=""),"",MIN(F36,MAX(0,((YEAR($C$3)-YEAR(H36))*12+MONTH($C$3)-MONTH(H36)+1))))</f>
        <v/>
      </c>
      <c r="J36" s="28">
        <f>IF(I36="","",IF(I36&gt;=F36,E36,I36*G36))</f>
        <v/>
      </c>
      <c r="K36" s="28">
        <f>IF(J36="","",E36-J36)</f>
        <v/>
      </c>
      <c r="L36" s="22">
        <f>IF(I36="","",F36-I36)</f>
        <v/>
      </c>
      <c r="M36" s="28">
        <f>IF(I36="","",IF(AND(((YEAR($C$3)-YEAR(H36))*12+MONTH($C$3)-MONTH(H36)+1)&gt;=1,((YEAR($C$3)-YEAR(H36))*12+MONTH($C$3)-MONTH(H36)+1)&lt;=F36),IF(((YEAR($C$3)-YEAR(H36))*12+MONTH($C$3)-MONTH(H36)+1)=F36,E36-G36*(F36-1),G36),0))</f>
        <v/>
      </c>
      <c r="N36" s="29">
        <f>IF(I36="","",IF(K36&lt;=0,"مسددة",IF(I36=0,"لم يبدأ الخصم","جارية")))</f>
        <v/>
      </c>
    </row>
    <row r="37">
      <c r="A37" s="22">
        <f>IF(E37="","",ROW()-5)</f>
        <v/>
      </c>
      <c r="B37" s="23" t="n"/>
      <c r="C37" s="24" t="n"/>
      <c r="D37" s="25" t="n"/>
      <c r="E37" s="26" t="n"/>
      <c r="F37" s="27" t="n"/>
      <c r="G37" s="28">
        <f>IF(OR(E37="",N(F37)=0),"",ROUND(E37/F37,2))</f>
        <v/>
      </c>
      <c r="H37" s="20" t="n"/>
      <c r="I37" s="22">
        <f>IF(OR(G37="",H37=""),"",MIN(F37,MAX(0,((YEAR($C$3)-YEAR(H37))*12+MONTH($C$3)-MONTH(H37)+1))))</f>
        <v/>
      </c>
      <c r="J37" s="28">
        <f>IF(I37="","",IF(I37&gt;=F37,E37,I37*G37))</f>
        <v/>
      </c>
      <c r="K37" s="28">
        <f>IF(J37="","",E37-J37)</f>
        <v/>
      </c>
      <c r="L37" s="22">
        <f>IF(I37="","",F37-I37)</f>
        <v/>
      </c>
      <c r="M37" s="28">
        <f>IF(I37="","",IF(AND(((YEAR($C$3)-YEAR(H37))*12+MONTH($C$3)-MONTH(H37)+1)&gt;=1,((YEAR($C$3)-YEAR(H37))*12+MONTH($C$3)-MONTH(H37)+1)&lt;=F37),IF(((YEAR($C$3)-YEAR(H37))*12+MONTH($C$3)-MONTH(H37)+1)=F37,E37-G37*(F37-1),G37),0))</f>
        <v/>
      </c>
      <c r="N37" s="29">
        <f>IF(I37="","",IF(K37&lt;=0,"مسددة",IF(I37=0,"لم يبدأ الخصم","جارية")))</f>
        <v/>
      </c>
    </row>
    <row r="38">
      <c r="A38" s="22">
        <f>IF(E38="","",ROW()-5)</f>
        <v/>
      </c>
      <c r="B38" s="23" t="n"/>
      <c r="C38" s="24" t="n"/>
      <c r="D38" s="25" t="n"/>
      <c r="E38" s="26" t="n"/>
      <c r="F38" s="27" t="n"/>
      <c r="G38" s="28">
        <f>IF(OR(E38="",N(F38)=0),"",ROUND(E38/F38,2))</f>
        <v/>
      </c>
      <c r="H38" s="20" t="n"/>
      <c r="I38" s="22">
        <f>IF(OR(G38="",H38=""),"",MIN(F38,MAX(0,((YEAR($C$3)-YEAR(H38))*12+MONTH($C$3)-MONTH(H38)+1))))</f>
        <v/>
      </c>
      <c r="J38" s="28">
        <f>IF(I38="","",IF(I38&gt;=F38,E38,I38*G38))</f>
        <v/>
      </c>
      <c r="K38" s="28">
        <f>IF(J38="","",E38-J38)</f>
        <v/>
      </c>
      <c r="L38" s="22">
        <f>IF(I38="","",F38-I38)</f>
        <v/>
      </c>
      <c r="M38" s="28">
        <f>IF(I38="","",IF(AND(((YEAR($C$3)-YEAR(H38))*12+MONTH($C$3)-MONTH(H38)+1)&gt;=1,((YEAR($C$3)-YEAR(H38))*12+MONTH($C$3)-MONTH(H38)+1)&lt;=F38),IF(((YEAR($C$3)-YEAR(H38))*12+MONTH($C$3)-MONTH(H38)+1)=F38,E38-G38*(F38-1),G38),0))</f>
        <v/>
      </c>
      <c r="N38" s="29">
        <f>IF(I38="","",IF(K38&lt;=0,"مسددة",IF(I38=0,"لم يبدأ الخصم","جارية")))</f>
        <v/>
      </c>
    </row>
    <row r="39">
      <c r="A39" s="22">
        <f>IF(E39="","",ROW()-5)</f>
        <v/>
      </c>
      <c r="B39" s="23" t="n"/>
      <c r="C39" s="24" t="n"/>
      <c r="D39" s="25" t="n"/>
      <c r="E39" s="26" t="n"/>
      <c r="F39" s="27" t="n"/>
      <c r="G39" s="28">
        <f>IF(OR(E39="",N(F39)=0),"",ROUND(E39/F39,2))</f>
        <v/>
      </c>
      <c r="H39" s="20" t="n"/>
      <c r="I39" s="22">
        <f>IF(OR(G39="",H39=""),"",MIN(F39,MAX(0,((YEAR($C$3)-YEAR(H39))*12+MONTH($C$3)-MONTH(H39)+1))))</f>
        <v/>
      </c>
      <c r="J39" s="28">
        <f>IF(I39="","",IF(I39&gt;=F39,E39,I39*G39))</f>
        <v/>
      </c>
      <c r="K39" s="28">
        <f>IF(J39="","",E39-J39)</f>
        <v/>
      </c>
      <c r="L39" s="22">
        <f>IF(I39="","",F39-I39)</f>
        <v/>
      </c>
      <c r="M39" s="28">
        <f>IF(I39="","",IF(AND(((YEAR($C$3)-YEAR(H39))*12+MONTH($C$3)-MONTH(H39)+1)&gt;=1,((YEAR($C$3)-YEAR(H39))*12+MONTH($C$3)-MONTH(H39)+1)&lt;=F39),IF(((YEAR($C$3)-YEAR(H39))*12+MONTH($C$3)-MONTH(H39)+1)=F39,E39-G39*(F39-1),G39),0))</f>
        <v/>
      </c>
      <c r="N39" s="29">
        <f>IF(I39="","",IF(K39&lt;=0,"مسددة",IF(I39=0,"لم يبدأ الخصم","جارية")))</f>
        <v/>
      </c>
    </row>
    <row r="40">
      <c r="A40" s="22">
        <f>IF(E40="","",ROW()-5)</f>
        <v/>
      </c>
      <c r="B40" s="23" t="n"/>
      <c r="C40" s="24" t="n"/>
      <c r="D40" s="25" t="n"/>
      <c r="E40" s="26" t="n"/>
      <c r="F40" s="27" t="n"/>
      <c r="G40" s="28">
        <f>IF(OR(E40="",N(F40)=0),"",ROUND(E40/F40,2))</f>
        <v/>
      </c>
      <c r="H40" s="20" t="n"/>
      <c r="I40" s="22">
        <f>IF(OR(G40="",H40=""),"",MIN(F40,MAX(0,((YEAR($C$3)-YEAR(H40))*12+MONTH($C$3)-MONTH(H40)+1))))</f>
        <v/>
      </c>
      <c r="J40" s="28">
        <f>IF(I40="","",IF(I40&gt;=F40,E40,I40*G40))</f>
        <v/>
      </c>
      <c r="K40" s="28">
        <f>IF(J40="","",E40-J40)</f>
        <v/>
      </c>
      <c r="L40" s="22">
        <f>IF(I40="","",F40-I40)</f>
        <v/>
      </c>
      <c r="M40" s="28">
        <f>IF(I40="","",IF(AND(((YEAR($C$3)-YEAR(H40))*12+MONTH($C$3)-MONTH(H40)+1)&gt;=1,((YEAR($C$3)-YEAR(H40))*12+MONTH($C$3)-MONTH(H40)+1)&lt;=F40),IF(((YEAR($C$3)-YEAR(H40))*12+MONTH($C$3)-MONTH(H40)+1)=F40,E40-G40*(F40-1),G40),0))</f>
        <v/>
      </c>
      <c r="N40" s="29">
        <f>IF(I40="","",IF(K40&lt;=0,"مسددة",IF(I40=0,"لم يبدأ الخصم","جارية")))</f>
        <v/>
      </c>
    </row>
    <row r="41">
      <c r="A41" s="22">
        <f>IF(E41="","",ROW()-5)</f>
        <v/>
      </c>
      <c r="B41" s="23" t="n"/>
      <c r="C41" s="24" t="n"/>
      <c r="D41" s="25" t="n"/>
      <c r="E41" s="26" t="n"/>
      <c r="F41" s="27" t="n"/>
      <c r="G41" s="28">
        <f>IF(OR(E41="",N(F41)=0),"",ROUND(E41/F41,2))</f>
        <v/>
      </c>
      <c r="H41" s="20" t="n"/>
      <c r="I41" s="22">
        <f>IF(OR(G41="",H41=""),"",MIN(F41,MAX(0,((YEAR($C$3)-YEAR(H41))*12+MONTH($C$3)-MONTH(H41)+1))))</f>
        <v/>
      </c>
      <c r="J41" s="28">
        <f>IF(I41="","",IF(I41&gt;=F41,E41,I41*G41))</f>
        <v/>
      </c>
      <c r="K41" s="28">
        <f>IF(J41="","",E41-J41)</f>
        <v/>
      </c>
      <c r="L41" s="22">
        <f>IF(I41="","",F41-I41)</f>
        <v/>
      </c>
      <c r="M41" s="28">
        <f>IF(I41="","",IF(AND(((YEAR($C$3)-YEAR(H41))*12+MONTH($C$3)-MONTH(H41)+1)&gt;=1,((YEAR($C$3)-YEAR(H41))*12+MONTH($C$3)-MONTH(H41)+1)&lt;=F41),IF(((YEAR($C$3)-YEAR(H41))*12+MONTH($C$3)-MONTH(H41)+1)=F41,E41-G41*(F41-1),G41),0))</f>
        <v/>
      </c>
      <c r="N41" s="29">
        <f>IF(I41="","",IF(K41&lt;=0,"مسددة",IF(I41=0,"لم يبدأ الخصم","جارية")))</f>
        <v/>
      </c>
    </row>
    <row r="42">
      <c r="A42" s="22">
        <f>IF(E42="","",ROW()-5)</f>
        <v/>
      </c>
      <c r="B42" s="23" t="n"/>
      <c r="C42" s="24" t="n"/>
      <c r="D42" s="25" t="n"/>
      <c r="E42" s="26" t="n"/>
      <c r="F42" s="27" t="n"/>
      <c r="G42" s="28">
        <f>IF(OR(E42="",N(F42)=0),"",ROUND(E42/F42,2))</f>
        <v/>
      </c>
      <c r="H42" s="20" t="n"/>
      <c r="I42" s="22">
        <f>IF(OR(G42="",H42=""),"",MIN(F42,MAX(0,((YEAR($C$3)-YEAR(H42))*12+MONTH($C$3)-MONTH(H42)+1))))</f>
        <v/>
      </c>
      <c r="J42" s="28">
        <f>IF(I42="","",IF(I42&gt;=F42,E42,I42*G42))</f>
        <v/>
      </c>
      <c r="K42" s="28">
        <f>IF(J42="","",E42-J42)</f>
        <v/>
      </c>
      <c r="L42" s="22">
        <f>IF(I42="","",F42-I42)</f>
        <v/>
      </c>
      <c r="M42" s="28">
        <f>IF(I42="","",IF(AND(((YEAR($C$3)-YEAR(H42))*12+MONTH($C$3)-MONTH(H42)+1)&gt;=1,((YEAR($C$3)-YEAR(H42))*12+MONTH($C$3)-MONTH(H42)+1)&lt;=F42),IF(((YEAR($C$3)-YEAR(H42))*12+MONTH($C$3)-MONTH(H42)+1)=F42,E42-G42*(F42-1),G42),0))</f>
        <v/>
      </c>
      <c r="N42" s="29">
        <f>IF(I42="","",IF(K42&lt;=0,"مسددة",IF(I42=0,"لم يبدأ الخصم","جارية")))</f>
        <v/>
      </c>
    </row>
    <row r="43">
      <c r="A43" s="22">
        <f>IF(E43="","",ROW()-5)</f>
        <v/>
      </c>
      <c r="B43" s="23" t="n"/>
      <c r="C43" s="24" t="n"/>
      <c r="D43" s="25" t="n"/>
      <c r="E43" s="26" t="n"/>
      <c r="F43" s="27" t="n"/>
      <c r="G43" s="28">
        <f>IF(OR(E43="",N(F43)=0),"",ROUND(E43/F43,2))</f>
        <v/>
      </c>
      <c r="H43" s="20" t="n"/>
      <c r="I43" s="22">
        <f>IF(OR(G43="",H43=""),"",MIN(F43,MAX(0,((YEAR($C$3)-YEAR(H43))*12+MONTH($C$3)-MONTH(H43)+1))))</f>
        <v/>
      </c>
      <c r="J43" s="28">
        <f>IF(I43="","",IF(I43&gt;=F43,E43,I43*G43))</f>
        <v/>
      </c>
      <c r="K43" s="28">
        <f>IF(J43="","",E43-J43)</f>
        <v/>
      </c>
      <c r="L43" s="22">
        <f>IF(I43="","",F43-I43)</f>
        <v/>
      </c>
      <c r="M43" s="28">
        <f>IF(I43="","",IF(AND(((YEAR($C$3)-YEAR(H43))*12+MONTH($C$3)-MONTH(H43)+1)&gt;=1,((YEAR($C$3)-YEAR(H43))*12+MONTH($C$3)-MONTH(H43)+1)&lt;=F43),IF(((YEAR($C$3)-YEAR(H43))*12+MONTH($C$3)-MONTH(H43)+1)=F43,E43-G43*(F43-1),G43),0))</f>
        <v/>
      </c>
      <c r="N43" s="29">
        <f>IF(I43="","",IF(K43&lt;=0,"مسددة",IF(I43=0,"لم يبدأ الخصم","جارية")))</f>
        <v/>
      </c>
    </row>
    <row r="44">
      <c r="A44" s="22">
        <f>IF(E44="","",ROW()-5)</f>
        <v/>
      </c>
      <c r="B44" s="23" t="n"/>
      <c r="C44" s="24" t="n"/>
      <c r="D44" s="25" t="n"/>
      <c r="E44" s="26" t="n"/>
      <c r="F44" s="27" t="n"/>
      <c r="G44" s="28">
        <f>IF(OR(E44="",N(F44)=0),"",ROUND(E44/F44,2))</f>
        <v/>
      </c>
      <c r="H44" s="20" t="n"/>
      <c r="I44" s="22">
        <f>IF(OR(G44="",H44=""),"",MIN(F44,MAX(0,((YEAR($C$3)-YEAR(H44))*12+MONTH($C$3)-MONTH(H44)+1))))</f>
        <v/>
      </c>
      <c r="J44" s="28">
        <f>IF(I44="","",IF(I44&gt;=F44,E44,I44*G44))</f>
        <v/>
      </c>
      <c r="K44" s="28">
        <f>IF(J44="","",E44-J44)</f>
        <v/>
      </c>
      <c r="L44" s="22">
        <f>IF(I44="","",F44-I44)</f>
        <v/>
      </c>
      <c r="M44" s="28">
        <f>IF(I44="","",IF(AND(((YEAR($C$3)-YEAR(H44))*12+MONTH($C$3)-MONTH(H44)+1)&gt;=1,((YEAR($C$3)-YEAR(H44))*12+MONTH($C$3)-MONTH(H44)+1)&lt;=F44),IF(((YEAR($C$3)-YEAR(H44))*12+MONTH($C$3)-MONTH(H44)+1)=F44,E44-G44*(F44-1),G44),0))</f>
        <v/>
      </c>
      <c r="N44" s="29">
        <f>IF(I44="","",IF(K44&lt;=0,"مسددة",IF(I44=0,"لم يبدأ الخصم","جارية")))</f>
        <v/>
      </c>
    </row>
    <row r="45">
      <c r="A45" s="22">
        <f>IF(E45="","",ROW()-5)</f>
        <v/>
      </c>
      <c r="B45" s="23" t="n"/>
      <c r="C45" s="24" t="n"/>
      <c r="D45" s="25" t="n"/>
      <c r="E45" s="26" t="n"/>
      <c r="F45" s="27" t="n"/>
      <c r="G45" s="28">
        <f>IF(OR(E45="",N(F45)=0),"",ROUND(E45/F45,2))</f>
        <v/>
      </c>
      <c r="H45" s="20" t="n"/>
      <c r="I45" s="22">
        <f>IF(OR(G45="",H45=""),"",MIN(F45,MAX(0,((YEAR($C$3)-YEAR(H45))*12+MONTH($C$3)-MONTH(H45)+1))))</f>
        <v/>
      </c>
      <c r="J45" s="28">
        <f>IF(I45="","",IF(I45&gt;=F45,E45,I45*G45))</f>
        <v/>
      </c>
      <c r="K45" s="28">
        <f>IF(J45="","",E45-J45)</f>
        <v/>
      </c>
      <c r="L45" s="22">
        <f>IF(I45="","",F45-I45)</f>
        <v/>
      </c>
      <c r="M45" s="28">
        <f>IF(I45="","",IF(AND(((YEAR($C$3)-YEAR(H45))*12+MONTH($C$3)-MONTH(H45)+1)&gt;=1,((YEAR($C$3)-YEAR(H45))*12+MONTH($C$3)-MONTH(H45)+1)&lt;=F45),IF(((YEAR($C$3)-YEAR(H45))*12+MONTH($C$3)-MONTH(H45)+1)=F45,E45-G45*(F45-1),G45),0))</f>
        <v/>
      </c>
      <c r="N45" s="29">
        <f>IF(I45="","",IF(K45&lt;=0,"مسددة",IF(I45=0,"لم يبدأ الخصم","جارية")))</f>
        <v/>
      </c>
    </row>
    <row r="46">
      <c r="A46" s="22">
        <f>IF(E46="","",ROW()-5)</f>
        <v/>
      </c>
      <c r="B46" s="23" t="n"/>
      <c r="C46" s="24" t="n"/>
      <c r="D46" s="25" t="n"/>
      <c r="E46" s="26" t="n"/>
      <c r="F46" s="27" t="n"/>
      <c r="G46" s="28">
        <f>IF(OR(E46="",N(F46)=0),"",ROUND(E46/F46,2))</f>
        <v/>
      </c>
      <c r="H46" s="20" t="n"/>
      <c r="I46" s="22">
        <f>IF(OR(G46="",H46=""),"",MIN(F46,MAX(0,((YEAR($C$3)-YEAR(H46))*12+MONTH($C$3)-MONTH(H46)+1))))</f>
        <v/>
      </c>
      <c r="J46" s="28">
        <f>IF(I46="","",IF(I46&gt;=F46,E46,I46*G46))</f>
        <v/>
      </c>
      <c r="K46" s="28">
        <f>IF(J46="","",E46-J46)</f>
        <v/>
      </c>
      <c r="L46" s="22">
        <f>IF(I46="","",F46-I46)</f>
        <v/>
      </c>
      <c r="M46" s="28">
        <f>IF(I46="","",IF(AND(((YEAR($C$3)-YEAR(H46))*12+MONTH($C$3)-MONTH(H46)+1)&gt;=1,((YEAR($C$3)-YEAR(H46))*12+MONTH($C$3)-MONTH(H46)+1)&lt;=F46),IF(((YEAR($C$3)-YEAR(H46))*12+MONTH($C$3)-MONTH(H46)+1)=F46,E46-G46*(F46-1),G46),0))</f>
        <v/>
      </c>
      <c r="N46" s="29">
        <f>IF(I46="","",IF(K46&lt;=0,"مسددة",IF(I46=0,"لم يبدأ الخصم","جارية")))</f>
        <v/>
      </c>
    </row>
    <row r="47">
      <c r="A47" s="22">
        <f>IF(E47="","",ROW()-5)</f>
        <v/>
      </c>
      <c r="B47" s="23" t="n"/>
      <c r="C47" s="24" t="n"/>
      <c r="D47" s="25" t="n"/>
      <c r="E47" s="26" t="n"/>
      <c r="F47" s="27" t="n"/>
      <c r="G47" s="28">
        <f>IF(OR(E47="",N(F47)=0),"",ROUND(E47/F47,2))</f>
        <v/>
      </c>
      <c r="H47" s="20" t="n"/>
      <c r="I47" s="22">
        <f>IF(OR(G47="",H47=""),"",MIN(F47,MAX(0,((YEAR($C$3)-YEAR(H47))*12+MONTH($C$3)-MONTH(H47)+1))))</f>
        <v/>
      </c>
      <c r="J47" s="28">
        <f>IF(I47="","",IF(I47&gt;=F47,E47,I47*G47))</f>
        <v/>
      </c>
      <c r="K47" s="28">
        <f>IF(J47="","",E47-J47)</f>
        <v/>
      </c>
      <c r="L47" s="22">
        <f>IF(I47="","",F47-I47)</f>
        <v/>
      </c>
      <c r="M47" s="28">
        <f>IF(I47="","",IF(AND(((YEAR($C$3)-YEAR(H47))*12+MONTH($C$3)-MONTH(H47)+1)&gt;=1,((YEAR($C$3)-YEAR(H47))*12+MONTH($C$3)-MONTH(H47)+1)&lt;=F47),IF(((YEAR($C$3)-YEAR(H47))*12+MONTH($C$3)-MONTH(H47)+1)=F47,E47-G47*(F47-1),G47),0))</f>
        <v/>
      </c>
      <c r="N47" s="29">
        <f>IF(I47="","",IF(K47&lt;=0,"مسددة",IF(I47=0,"لم يبدأ الخصم","جارية")))</f>
        <v/>
      </c>
    </row>
    <row r="48">
      <c r="A48" s="22">
        <f>IF(E48="","",ROW()-5)</f>
        <v/>
      </c>
      <c r="B48" s="23" t="n"/>
      <c r="C48" s="24" t="n"/>
      <c r="D48" s="25" t="n"/>
      <c r="E48" s="26" t="n"/>
      <c r="F48" s="27" t="n"/>
      <c r="G48" s="28">
        <f>IF(OR(E48="",N(F48)=0),"",ROUND(E48/F48,2))</f>
        <v/>
      </c>
      <c r="H48" s="20" t="n"/>
      <c r="I48" s="22">
        <f>IF(OR(G48="",H48=""),"",MIN(F48,MAX(0,((YEAR($C$3)-YEAR(H48))*12+MONTH($C$3)-MONTH(H48)+1))))</f>
        <v/>
      </c>
      <c r="J48" s="28">
        <f>IF(I48="","",IF(I48&gt;=F48,E48,I48*G48))</f>
        <v/>
      </c>
      <c r="K48" s="28">
        <f>IF(J48="","",E48-J48)</f>
        <v/>
      </c>
      <c r="L48" s="22">
        <f>IF(I48="","",F48-I48)</f>
        <v/>
      </c>
      <c r="M48" s="28">
        <f>IF(I48="","",IF(AND(((YEAR($C$3)-YEAR(H48))*12+MONTH($C$3)-MONTH(H48)+1)&gt;=1,((YEAR($C$3)-YEAR(H48))*12+MONTH($C$3)-MONTH(H48)+1)&lt;=F48),IF(((YEAR($C$3)-YEAR(H48))*12+MONTH($C$3)-MONTH(H48)+1)=F48,E48-G48*(F48-1),G48),0))</f>
        <v/>
      </c>
      <c r="N48" s="29">
        <f>IF(I48="","",IF(K48&lt;=0,"مسددة",IF(I48=0,"لم يبدأ الخصم","جارية")))</f>
        <v/>
      </c>
    </row>
    <row r="49">
      <c r="A49" s="22">
        <f>IF(E49="","",ROW()-5)</f>
        <v/>
      </c>
      <c r="B49" s="23" t="n"/>
      <c r="C49" s="24" t="n"/>
      <c r="D49" s="25" t="n"/>
      <c r="E49" s="26" t="n"/>
      <c r="F49" s="27" t="n"/>
      <c r="G49" s="28">
        <f>IF(OR(E49="",N(F49)=0),"",ROUND(E49/F49,2))</f>
        <v/>
      </c>
      <c r="H49" s="20" t="n"/>
      <c r="I49" s="22">
        <f>IF(OR(G49="",H49=""),"",MIN(F49,MAX(0,((YEAR($C$3)-YEAR(H49))*12+MONTH($C$3)-MONTH(H49)+1))))</f>
        <v/>
      </c>
      <c r="J49" s="28">
        <f>IF(I49="","",IF(I49&gt;=F49,E49,I49*G49))</f>
        <v/>
      </c>
      <c r="K49" s="28">
        <f>IF(J49="","",E49-J49)</f>
        <v/>
      </c>
      <c r="L49" s="22">
        <f>IF(I49="","",F49-I49)</f>
        <v/>
      </c>
      <c r="M49" s="28">
        <f>IF(I49="","",IF(AND(((YEAR($C$3)-YEAR(H49))*12+MONTH($C$3)-MONTH(H49)+1)&gt;=1,((YEAR($C$3)-YEAR(H49))*12+MONTH($C$3)-MONTH(H49)+1)&lt;=F49),IF(((YEAR($C$3)-YEAR(H49))*12+MONTH($C$3)-MONTH(H49)+1)=F49,E49-G49*(F49-1),G49),0))</f>
        <v/>
      </c>
      <c r="N49" s="29">
        <f>IF(I49="","",IF(K49&lt;=0,"مسددة",IF(I49=0,"لم يبدأ الخصم","جارية")))</f>
        <v/>
      </c>
    </row>
    <row r="50">
      <c r="A50" s="22">
        <f>IF(E50="","",ROW()-5)</f>
        <v/>
      </c>
      <c r="B50" s="23" t="n"/>
      <c r="C50" s="24" t="n"/>
      <c r="D50" s="25" t="n"/>
      <c r="E50" s="26" t="n"/>
      <c r="F50" s="27" t="n"/>
      <c r="G50" s="28">
        <f>IF(OR(E50="",N(F50)=0),"",ROUND(E50/F50,2))</f>
        <v/>
      </c>
      <c r="H50" s="20" t="n"/>
      <c r="I50" s="22">
        <f>IF(OR(G50="",H50=""),"",MIN(F50,MAX(0,((YEAR($C$3)-YEAR(H50))*12+MONTH($C$3)-MONTH(H50)+1))))</f>
        <v/>
      </c>
      <c r="J50" s="28">
        <f>IF(I50="","",IF(I50&gt;=F50,E50,I50*G50))</f>
        <v/>
      </c>
      <c r="K50" s="28">
        <f>IF(J50="","",E50-J50)</f>
        <v/>
      </c>
      <c r="L50" s="22">
        <f>IF(I50="","",F50-I50)</f>
        <v/>
      </c>
      <c r="M50" s="28">
        <f>IF(I50="","",IF(AND(((YEAR($C$3)-YEAR(H50))*12+MONTH($C$3)-MONTH(H50)+1)&gt;=1,((YEAR($C$3)-YEAR(H50))*12+MONTH($C$3)-MONTH(H50)+1)&lt;=F50),IF(((YEAR($C$3)-YEAR(H50))*12+MONTH($C$3)-MONTH(H50)+1)=F50,E50-G50*(F50-1),G50),0))</f>
        <v/>
      </c>
      <c r="N50" s="29">
        <f>IF(I50="","",IF(K50&lt;=0,"مسددة",IF(I50=0,"لم يبدأ الخصم","جارية")))</f>
        <v/>
      </c>
    </row>
    <row r="51">
      <c r="A51" s="22">
        <f>IF(E51="","",ROW()-5)</f>
        <v/>
      </c>
      <c r="B51" s="23" t="n"/>
      <c r="C51" s="24" t="n"/>
      <c r="D51" s="25" t="n"/>
      <c r="E51" s="26" t="n"/>
      <c r="F51" s="27" t="n"/>
      <c r="G51" s="28">
        <f>IF(OR(E51="",N(F51)=0),"",ROUND(E51/F51,2))</f>
        <v/>
      </c>
      <c r="H51" s="20" t="n"/>
      <c r="I51" s="22">
        <f>IF(OR(G51="",H51=""),"",MIN(F51,MAX(0,((YEAR($C$3)-YEAR(H51))*12+MONTH($C$3)-MONTH(H51)+1))))</f>
        <v/>
      </c>
      <c r="J51" s="28">
        <f>IF(I51="","",IF(I51&gt;=F51,E51,I51*G51))</f>
        <v/>
      </c>
      <c r="K51" s="28">
        <f>IF(J51="","",E51-J51)</f>
        <v/>
      </c>
      <c r="L51" s="22">
        <f>IF(I51="","",F51-I51)</f>
        <v/>
      </c>
      <c r="M51" s="28">
        <f>IF(I51="","",IF(AND(((YEAR($C$3)-YEAR(H51))*12+MONTH($C$3)-MONTH(H51)+1)&gt;=1,((YEAR($C$3)-YEAR(H51))*12+MONTH($C$3)-MONTH(H51)+1)&lt;=F51),IF(((YEAR($C$3)-YEAR(H51))*12+MONTH($C$3)-MONTH(H51)+1)=F51,E51-G51*(F51-1),G51),0))</f>
        <v/>
      </c>
      <c r="N51" s="29">
        <f>IF(I51="","",IF(K51&lt;=0,"مسددة",IF(I51=0,"لم يبدأ الخصم","جارية")))</f>
        <v/>
      </c>
    </row>
    <row r="52">
      <c r="A52" s="22">
        <f>IF(E52="","",ROW()-5)</f>
        <v/>
      </c>
      <c r="B52" s="23" t="n"/>
      <c r="C52" s="24" t="n"/>
      <c r="D52" s="25" t="n"/>
      <c r="E52" s="26" t="n"/>
      <c r="F52" s="27" t="n"/>
      <c r="G52" s="28">
        <f>IF(OR(E52="",N(F52)=0),"",ROUND(E52/F52,2))</f>
        <v/>
      </c>
      <c r="H52" s="20" t="n"/>
      <c r="I52" s="22">
        <f>IF(OR(G52="",H52=""),"",MIN(F52,MAX(0,((YEAR($C$3)-YEAR(H52))*12+MONTH($C$3)-MONTH(H52)+1))))</f>
        <v/>
      </c>
      <c r="J52" s="28">
        <f>IF(I52="","",IF(I52&gt;=F52,E52,I52*G52))</f>
        <v/>
      </c>
      <c r="K52" s="28">
        <f>IF(J52="","",E52-J52)</f>
        <v/>
      </c>
      <c r="L52" s="22">
        <f>IF(I52="","",F52-I52)</f>
        <v/>
      </c>
      <c r="M52" s="28">
        <f>IF(I52="","",IF(AND(((YEAR($C$3)-YEAR(H52))*12+MONTH($C$3)-MONTH(H52)+1)&gt;=1,((YEAR($C$3)-YEAR(H52))*12+MONTH($C$3)-MONTH(H52)+1)&lt;=F52),IF(((YEAR($C$3)-YEAR(H52))*12+MONTH($C$3)-MONTH(H52)+1)=F52,E52-G52*(F52-1),G52),0))</f>
        <v/>
      </c>
      <c r="N52" s="29">
        <f>IF(I52="","",IF(K52&lt;=0,"مسددة",IF(I52=0,"لم يبدأ الخصم","جارية")))</f>
        <v/>
      </c>
    </row>
    <row r="53">
      <c r="A53" s="22">
        <f>IF(E53="","",ROW()-5)</f>
        <v/>
      </c>
      <c r="B53" s="23" t="n"/>
      <c r="C53" s="24" t="n"/>
      <c r="D53" s="25" t="n"/>
      <c r="E53" s="26" t="n"/>
      <c r="F53" s="27" t="n"/>
      <c r="G53" s="28">
        <f>IF(OR(E53="",N(F53)=0),"",ROUND(E53/F53,2))</f>
        <v/>
      </c>
      <c r="H53" s="20" t="n"/>
      <c r="I53" s="22">
        <f>IF(OR(G53="",H53=""),"",MIN(F53,MAX(0,((YEAR($C$3)-YEAR(H53))*12+MONTH($C$3)-MONTH(H53)+1))))</f>
        <v/>
      </c>
      <c r="J53" s="28">
        <f>IF(I53="","",IF(I53&gt;=F53,E53,I53*G53))</f>
        <v/>
      </c>
      <c r="K53" s="28">
        <f>IF(J53="","",E53-J53)</f>
        <v/>
      </c>
      <c r="L53" s="22">
        <f>IF(I53="","",F53-I53)</f>
        <v/>
      </c>
      <c r="M53" s="28">
        <f>IF(I53="","",IF(AND(((YEAR($C$3)-YEAR(H53))*12+MONTH($C$3)-MONTH(H53)+1)&gt;=1,((YEAR($C$3)-YEAR(H53))*12+MONTH($C$3)-MONTH(H53)+1)&lt;=F53),IF(((YEAR($C$3)-YEAR(H53))*12+MONTH($C$3)-MONTH(H53)+1)=F53,E53-G53*(F53-1),G53),0))</f>
        <v/>
      </c>
      <c r="N53" s="29">
        <f>IF(I53="","",IF(K53&lt;=0,"مسددة",IF(I53=0,"لم يبدأ الخصم","جارية")))</f>
        <v/>
      </c>
    </row>
    <row r="54">
      <c r="A54" s="22">
        <f>IF(E54="","",ROW()-5)</f>
        <v/>
      </c>
      <c r="B54" s="23" t="n"/>
      <c r="C54" s="24" t="n"/>
      <c r="D54" s="25" t="n"/>
      <c r="E54" s="26" t="n"/>
      <c r="F54" s="27" t="n"/>
      <c r="G54" s="28">
        <f>IF(OR(E54="",N(F54)=0),"",ROUND(E54/F54,2))</f>
        <v/>
      </c>
      <c r="H54" s="20" t="n"/>
      <c r="I54" s="22">
        <f>IF(OR(G54="",H54=""),"",MIN(F54,MAX(0,((YEAR($C$3)-YEAR(H54))*12+MONTH($C$3)-MONTH(H54)+1))))</f>
        <v/>
      </c>
      <c r="J54" s="28">
        <f>IF(I54="","",IF(I54&gt;=F54,E54,I54*G54))</f>
        <v/>
      </c>
      <c r="K54" s="28">
        <f>IF(J54="","",E54-J54)</f>
        <v/>
      </c>
      <c r="L54" s="22">
        <f>IF(I54="","",F54-I54)</f>
        <v/>
      </c>
      <c r="M54" s="28">
        <f>IF(I54="","",IF(AND(((YEAR($C$3)-YEAR(H54))*12+MONTH($C$3)-MONTH(H54)+1)&gt;=1,((YEAR($C$3)-YEAR(H54))*12+MONTH($C$3)-MONTH(H54)+1)&lt;=F54),IF(((YEAR($C$3)-YEAR(H54))*12+MONTH($C$3)-MONTH(H54)+1)=F54,E54-G54*(F54-1),G54),0))</f>
        <v/>
      </c>
      <c r="N54" s="29">
        <f>IF(I54="","",IF(K54&lt;=0,"مسددة",IF(I54=0,"لم يبدأ الخصم","جارية")))</f>
        <v/>
      </c>
    </row>
    <row r="55">
      <c r="A55" s="22">
        <f>IF(E55="","",ROW()-5)</f>
        <v/>
      </c>
      <c r="B55" s="23" t="n"/>
      <c r="C55" s="24" t="n"/>
      <c r="D55" s="25" t="n"/>
      <c r="E55" s="26" t="n"/>
      <c r="F55" s="27" t="n"/>
      <c r="G55" s="28">
        <f>IF(OR(E55="",N(F55)=0),"",ROUND(E55/F55,2))</f>
        <v/>
      </c>
      <c r="H55" s="20" t="n"/>
      <c r="I55" s="22">
        <f>IF(OR(G55="",H55=""),"",MIN(F55,MAX(0,((YEAR($C$3)-YEAR(H55))*12+MONTH($C$3)-MONTH(H55)+1))))</f>
        <v/>
      </c>
      <c r="J55" s="28">
        <f>IF(I55="","",IF(I55&gt;=F55,E55,I55*G55))</f>
        <v/>
      </c>
      <c r="K55" s="28">
        <f>IF(J55="","",E55-J55)</f>
        <v/>
      </c>
      <c r="L55" s="22">
        <f>IF(I55="","",F55-I55)</f>
        <v/>
      </c>
      <c r="M55" s="28">
        <f>IF(I55="","",IF(AND(((YEAR($C$3)-YEAR(H55))*12+MONTH($C$3)-MONTH(H55)+1)&gt;=1,((YEAR($C$3)-YEAR(H55))*12+MONTH($C$3)-MONTH(H55)+1)&lt;=F55),IF(((YEAR($C$3)-YEAR(H55))*12+MONTH($C$3)-MONTH(H55)+1)=F55,E55-G55*(F55-1),G55),0))</f>
        <v/>
      </c>
      <c r="N55" s="29">
        <f>IF(I55="","",IF(K55&lt;=0,"مسددة",IF(I55=0,"لم يبدأ الخصم","جارية")))</f>
        <v/>
      </c>
    </row>
    <row r="56">
      <c r="A56" s="30" t="n"/>
      <c r="B56" s="31" t="inlineStr">
        <is>
          <t>الإجمالي</t>
        </is>
      </c>
      <c r="C56" s="30" t="n"/>
      <c r="D56" s="30" t="n"/>
      <c r="E56" s="32">
        <f>SUM(E6:E55)</f>
        <v/>
      </c>
      <c r="F56" s="30" t="n"/>
      <c r="G56" s="30" t="n"/>
      <c r="H56" s="30" t="n"/>
      <c r="I56" s="30" t="n"/>
      <c r="J56" s="32">
        <f>SUM(J6:J55)</f>
        <v/>
      </c>
      <c r="K56" s="32">
        <f>SUM(K6:K55)</f>
        <v/>
      </c>
      <c r="L56" s="30" t="n"/>
      <c r="M56" s="32">
        <f>SUM(M6:M55)</f>
        <v/>
      </c>
      <c r="N56" s="3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3:B3"/>
    <mergeCell ref="A2:N2"/>
    <mergeCell ref="A1:N1"/>
  </mergeCells>
  <conditionalFormatting sqref="N6:N55">
    <cfRule type="cellIs" priority="1" operator="equal" dxfId="0">
      <formula>"مسددة"</formula>
    </cfRule>
  </conditionalFormatting>
  <dataValidations count="1">
    <dataValidation sqref="C6:C55" showDropDown="0" showInputMessage="0" showErrorMessage="0" allowBlank="1" type="list">
      <formula1>"سلفة,قرض"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3" customWidth="1" min="5" max="5"/>
    <col width="15" customWidth="1" min="6" max="6"/>
  </cols>
  <sheetData>
    <row r="1" ht="30" customHeight="1">
      <c r="A1" s="15" t="inlineStr">
        <is>
          <t>ملخص السلف والقروض لكل موظف</t>
        </is>
      </c>
      <c r="B1" s="16" t="n"/>
      <c r="C1" s="16" t="n"/>
      <c r="D1" s="16" t="n"/>
      <c r="E1" s="16" t="n"/>
      <c r="F1" s="16" t="n"/>
    </row>
    <row r="3">
      <c r="A3" s="18" t="inlineStr">
        <is>
          <t>الحد الأقصى للخصم من الراتب</t>
        </is>
      </c>
      <c r="B3" s="33" t="n">
        <v>0.25</v>
      </c>
    </row>
    <row r="5" ht="30" customHeight="1">
      <c r="A5" s="21" t="inlineStr">
        <is>
          <t>الموظف</t>
        </is>
      </c>
      <c r="B5" s="21" t="inlineStr">
        <is>
          <t>الراتب الشهري</t>
        </is>
      </c>
      <c r="C5" s="21" t="inlineStr">
        <is>
          <t>الرصيد المتبقي</t>
        </is>
      </c>
      <c r="D5" s="21" t="inlineStr">
        <is>
          <t>خصم هذا الشهر</t>
        </is>
      </c>
      <c r="E5" s="21" t="inlineStr">
        <is>
          <t>نسبة الخصم من الراتب</t>
        </is>
      </c>
      <c r="F5" s="21" t="inlineStr">
        <is>
          <t>تنبيه</t>
        </is>
      </c>
    </row>
    <row r="6">
      <c r="A6" s="23" t="inlineStr">
        <is>
          <t>أحمد سامي</t>
        </is>
      </c>
      <c r="B6" s="26" t="n">
        <v>13000</v>
      </c>
      <c r="C6" s="28">
        <f>IF(A6="","",SUMIF('السجل'!$B$6:$B$55,A6,'السجل'!$K$6:$K$55))</f>
        <v/>
      </c>
      <c r="D6" s="28">
        <f>IF(A6="","",SUMIF('السجل'!$B$6:$B$55,A6,'السجل'!$M$6:$M$55))</f>
        <v/>
      </c>
      <c r="E6" s="34">
        <f>IF(OR(A6="",N(B6)=0),"",D6/B6)</f>
        <v/>
      </c>
      <c r="F6" s="29">
        <f>IF(E6="","",IF(E6&gt;$B$3,"يتجاوز الحد",""))</f>
        <v/>
      </c>
    </row>
    <row r="7">
      <c r="A7" s="23" t="inlineStr">
        <is>
          <t>منى عادل</t>
        </is>
      </c>
      <c r="B7" s="26" t="n">
        <v>9500</v>
      </c>
      <c r="C7" s="28">
        <f>IF(A7="","",SUMIF('السجل'!$B$6:$B$55,A7,'السجل'!$K$6:$K$55))</f>
        <v/>
      </c>
      <c r="D7" s="28">
        <f>IF(A7="","",SUMIF('السجل'!$B$6:$B$55,A7,'السجل'!$M$6:$M$55))</f>
        <v/>
      </c>
      <c r="E7" s="34">
        <f>IF(OR(A7="",N(B7)=0),"",D7/B7)</f>
        <v/>
      </c>
      <c r="F7" s="29">
        <f>IF(E7="","",IF(E7&gt;$B$3,"يتجاوز الحد",""))</f>
        <v/>
      </c>
    </row>
    <row r="8">
      <c r="A8" s="23" t="inlineStr">
        <is>
          <t>كريم فؤاد</t>
        </is>
      </c>
      <c r="B8" s="26" t="n">
        <v>11000</v>
      </c>
      <c r="C8" s="28">
        <f>IF(A8="","",SUMIF('السجل'!$B$6:$B$55,A8,'السجل'!$K$6:$K$55))</f>
        <v/>
      </c>
      <c r="D8" s="28">
        <f>IF(A8="","",SUMIF('السجل'!$B$6:$B$55,A8,'السجل'!$M$6:$M$55))</f>
        <v/>
      </c>
      <c r="E8" s="34">
        <f>IF(OR(A8="",N(B8)=0),"",D8/B8)</f>
        <v/>
      </c>
      <c r="F8" s="29">
        <f>IF(E8="","",IF(E8&gt;$B$3,"يتجاوز الحد",""))</f>
        <v/>
      </c>
    </row>
    <row r="9">
      <c r="A9" s="23" t="inlineStr">
        <is>
          <t>سارة يوسف</t>
        </is>
      </c>
      <c r="B9" s="26" t="n">
        <v>16000</v>
      </c>
      <c r="C9" s="28">
        <f>IF(A9="","",SUMIF('السجل'!$B$6:$B$55,A9,'السجل'!$K$6:$K$55))</f>
        <v/>
      </c>
      <c r="D9" s="28">
        <f>IF(A9="","",SUMIF('السجل'!$B$6:$B$55,A9,'السجل'!$M$6:$M$55))</f>
        <v/>
      </c>
      <c r="E9" s="34">
        <f>IF(OR(A9="",N(B9)=0),"",D9/B9)</f>
        <v/>
      </c>
      <c r="F9" s="29">
        <f>IF(E9="","",IF(E9&gt;$B$3,"يتجاوز الحد",""))</f>
        <v/>
      </c>
    </row>
    <row r="10">
      <c r="A10" s="23" t="inlineStr">
        <is>
          <t>محمود علي</t>
        </is>
      </c>
      <c r="B10" s="26" t="n">
        <v>8000</v>
      </c>
      <c r="C10" s="28">
        <f>IF(A10="","",SUMIF('السجل'!$B$6:$B$55,A10,'السجل'!$K$6:$K$55))</f>
        <v/>
      </c>
      <c r="D10" s="28">
        <f>IF(A10="","",SUMIF('السجل'!$B$6:$B$55,A10,'السجل'!$M$6:$M$55))</f>
        <v/>
      </c>
      <c r="E10" s="34">
        <f>IF(OR(A10="",N(B10)=0),"",D10/B10)</f>
        <v/>
      </c>
      <c r="F10" s="29">
        <f>IF(E10="","",IF(E10&gt;$B$3,"يتجاوز الحد",""))</f>
        <v/>
      </c>
    </row>
    <row r="11">
      <c r="A11" s="23" t="inlineStr">
        <is>
          <t>هالة مصطفى</t>
        </is>
      </c>
      <c r="B11" s="26" t="n">
        <v>10500</v>
      </c>
      <c r="C11" s="28">
        <f>IF(A11="","",SUMIF('السجل'!$B$6:$B$55,A11,'السجل'!$K$6:$K$55))</f>
        <v/>
      </c>
      <c r="D11" s="28">
        <f>IF(A11="","",SUMIF('السجل'!$B$6:$B$55,A11,'السجل'!$M$6:$M$55))</f>
        <v/>
      </c>
      <c r="E11" s="34">
        <f>IF(OR(A11="",N(B11)=0),"",D11/B11)</f>
        <v/>
      </c>
      <c r="F11" s="29">
        <f>IF(E11="","",IF(E11&gt;$B$3,"يتجاوز الحد",""))</f>
        <v/>
      </c>
    </row>
    <row r="12">
      <c r="A12" s="23" t="inlineStr">
        <is>
          <t>يوسف كمال</t>
        </is>
      </c>
      <c r="B12" s="26" t="n">
        <v>12000</v>
      </c>
      <c r="C12" s="28">
        <f>IF(A12="","",SUMIF('السجل'!$B$6:$B$55,A12,'السجل'!$K$6:$K$55))</f>
        <v/>
      </c>
      <c r="D12" s="28">
        <f>IF(A12="","",SUMIF('السجل'!$B$6:$B$55,A12,'السجل'!$M$6:$M$55))</f>
        <v/>
      </c>
      <c r="E12" s="34">
        <f>IF(OR(A12="",N(B12)=0),"",D12/B12)</f>
        <v/>
      </c>
      <c r="F12" s="29">
        <f>IF(E12="","",IF(E12&gt;$B$3,"يتجاوز الحد",""))</f>
        <v/>
      </c>
    </row>
    <row r="13">
      <c r="A13" s="23" t="n"/>
      <c r="B13" s="26" t="n"/>
      <c r="C13" s="28">
        <f>IF(A13="","",SUMIF('السجل'!$B$6:$B$55,A13,'السجل'!$K$6:$K$55))</f>
        <v/>
      </c>
      <c r="D13" s="28">
        <f>IF(A13="","",SUMIF('السجل'!$B$6:$B$55,A13,'السجل'!$M$6:$M$55))</f>
        <v/>
      </c>
      <c r="E13" s="34">
        <f>IF(OR(A13="",N(B13)=0),"",D13/B13)</f>
        <v/>
      </c>
      <c r="F13" s="29">
        <f>IF(E13="","",IF(E13&gt;$B$3,"يتجاوز الحد",""))</f>
        <v/>
      </c>
    </row>
    <row r="14">
      <c r="A14" s="23" t="n"/>
      <c r="B14" s="26" t="n"/>
      <c r="C14" s="28">
        <f>IF(A14="","",SUMIF('السجل'!$B$6:$B$55,A14,'السجل'!$K$6:$K$55))</f>
        <v/>
      </c>
      <c r="D14" s="28">
        <f>IF(A14="","",SUMIF('السجل'!$B$6:$B$55,A14,'السجل'!$M$6:$M$55))</f>
        <v/>
      </c>
      <c r="E14" s="34">
        <f>IF(OR(A14="",N(B14)=0),"",D14/B14)</f>
        <v/>
      </c>
      <c r="F14" s="29">
        <f>IF(E14="","",IF(E14&gt;$B$3,"يتجاوز الحد",""))</f>
        <v/>
      </c>
    </row>
    <row r="15">
      <c r="A15" s="23" t="n"/>
      <c r="B15" s="26" t="n"/>
      <c r="C15" s="28">
        <f>IF(A15="","",SUMIF('السجل'!$B$6:$B$55,A15,'السجل'!$K$6:$K$55))</f>
        <v/>
      </c>
      <c r="D15" s="28">
        <f>IF(A15="","",SUMIF('السجل'!$B$6:$B$55,A15,'السجل'!$M$6:$M$55))</f>
        <v/>
      </c>
      <c r="E15" s="34">
        <f>IF(OR(A15="",N(B15)=0),"",D15/B15)</f>
        <v/>
      </c>
      <c r="F15" s="29">
        <f>IF(E15="","",IF(E15&gt;$B$3,"يتجاوز الحد",""))</f>
        <v/>
      </c>
    </row>
    <row r="16">
      <c r="A16" s="23" t="n"/>
      <c r="B16" s="26" t="n"/>
      <c r="C16" s="28">
        <f>IF(A16="","",SUMIF('السجل'!$B$6:$B$55,A16,'السجل'!$K$6:$K$55))</f>
        <v/>
      </c>
      <c r="D16" s="28">
        <f>IF(A16="","",SUMIF('السجل'!$B$6:$B$55,A16,'السجل'!$M$6:$M$55))</f>
        <v/>
      </c>
      <c r="E16" s="34">
        <f>IF(OR(A16="",N(B16)=0),"",D16/B16)</f>
        <v/>
      </c>
      <c r="F16" s="29">
        <f>IF(E16="","",IF(E16&gt;$B$3,"يتجاوز الحد",""))</f>
        <v/>
      </c>
    </row>
    <row r="17">
      <c r="A17" s="23" t="n"/>
      <c r="B17" s="26" t="n"/>
      <c r="C17" s="28">
        <f>IF(A17="","",SUMIF('السجل'!$B$6:$B$55,A17,'السجل'!$K$6:$K$55))</f>
        <v/>
      </c>
      <c r="D17" s="28">
        <f>IF(A17="","",SUMIF('السجل'!$B$6:$B$55,A17,'السجل'!$M$6:$M$55))</f>
        <v/>
      </c>
      <c r="E17" s="34">
        <f>IF(OR(A17="",N(B17)=0),"",D17/B17)</f>
        <v/>
      </c>
      <c r="F17" s="29">
        <f>IF(E17="","",IF(E17&gt;$B$3,"يتجاوز الحد",""))</f>
        <v/>
      </c>
    </row>
    <row r="18">
      <c r="A18" s="23" t="n"/>
      <c r="B18" s="26" t="n"/>
      <c r="C18" s="28">
        <f>IF(A18="","",SUMIF('السجل'!$B$6:$B$55,A18,'السجل'!$K$6:$K$55))</f>
        <v/>
      </c>
      <c r="D18" s="28">
        <f>IF(A18="","",SUMIF('السجل'!$B$6:$B$55,A18,'السجل'!$M$6:$M$55))</f>
        <v/>
      </c>
      <c r="E18" s="34">
        <f>IF(OR(A18="",N(B18)=0),"",D18/B18)</f>
        <v/>
      </c>
      <c r="F18" s="29">
        <f>IF(E18="","",IF(E18&gt;$B$3,"يتجاوز الحد",""))</f>
        <v/>
      </c>
    </row>
    <row r="19">
      <c r="A19" s="23" t="n"/>
      <c r="B19" s="26" t="n"/>
      <c r="C19" s="28">
        <f>IF(A19="","",SUMIF('السجل'!$B$6:$B$55,A19,'السجل'!$K$6:$K$55))</f>
        <v/>
      </c>
      <c r="D19" s="28">
        <f>IF(A19="","",SUMIF('السجل'!$B$6:$B$55,A19,'السجل'!$M$6:$M$55))</f>
        <v/>
      </c>
      <c r="E19" s="34">
        <f>IF(OR(A19="",N(B19)=0),"",D19/B19)</f>
        <v/>
      </c>
      <c r="F19" s="29">
        <f>IF(E19="","",IF(E19&gt;$B$3,"يتجاوز الحد",""))</f>
        <v/>
      </c>
    </row>
    <row r="20">
      <c r="A20" s="23" t="n"/>
      <c r="B20" s="26" t="n"/>
      <c r="C20" s="28">
        <f>IF(A20="","",SUMIF('السجل'!$B$6:$B$55,A20,'السجل'!$K$6:$K$55))</f>
        <v/>
      </c>
      <c r="D20" s="28">
        <f>IF(A20="","",SUMIF('السجل'!$B$6:$B$55,A20,'السجل'!$M$6:$M$55))</f>
        <v/>
      </c>
      <c r="E20" s="34">
        <f>IF(OR(A20="",N(B20)=0),"",D20/B20)</f>
        <v/>
      </c>
      <c r="F20" s="29">
        <f>IF(E20="","",IF(E20&gt;$B$3,"يتجاوز الحد",""))</f>
        <v/>
      </c>
    </row>
    <row r="21">
      <c r="A21" s="23" t="n"/>
      <c r="B21" s="26" t="n"/>
      <c r="C21" s="28">
        <f>IF(A21="","",SUMIF('السجل'!$B$6:$B$55,A21,'السجل'!$K$6:$K$55))</f>
        <v/>
      </c>
      <c r="D21" s="28">
        <f>IF(A21="","",SUMIF('السجل'!$B$6:$B$55,A21,'السجل'!$M$6:$M$55))</f>
        <v/>
      </c>
      <c r="E21" s="34">
        <f>IF(OR(A21="",N(B21)=0),"",D21/B21)</f>
        <v/>
      </c>
      <c r="F21" s="29">
        <f>IF(E21="","",IF(E21&gt;$B$3,"يتجاوز الحد",""))</f>
        <v/>
      </c>
    </row>
    <row r="22">
      <c r="A22" s="23" t="n"/>
      <c r="B22" s="26" t="n"/>
      <c r="C22" s="28">
        <f>IF(A22="","",SUMIF('السجل'!$B$6:$B$55,A22,'السجل'!$K$6:$K$55))</f>
        <v/>
      </c>
      <c r="D22" s="28">
        <f>IF(A22="","",SUMIF('السجل'!$B$6:$B$55,A22,'السجل'!$M$6:$M$55))</f>
        <v/>
      </c>
      <c r="E22" s="34">
        <f>IF(OR(A22="",N(B22)=0),"",D22/B22)</f>
        <v/>
      </c>
      <c r="F22" s="29">
        <f>IF(E22="","",IF(E22&gt;$B$3,"يتجاوز الحد",""))</f>
        <v/>
      </c>
    </row>
    <row r="23">
      <c r="A23" s="23" t="n"/>
      <c r="B23" s="26" t="n"/>
      <c r="C23" s="28">
        <f>IF(A23="","",SUMIF('السجل'!$B$6:$B$55,A23,'السجل'!$K$6:$K$55))</f>
        <v/>
      </c>
      <c r="D23" s="28">
        <f>IF(A23="","",SUMIF('السجل'!$B$6:$B$55,A23,'السجل'!$M$6:$M$55))</f>
        <v/>
      </c>
      <c r="E23" s="34">
        <f>IF(OR(A23="",N(B23)=0),"",D23/B23)</f>
        <v/>
      </c>
      <c r="F23" s="29">
        <f>IF(E23="","",IF(E23&gt;$B$3,"يتجاوز الحد",""))</f>
        <v/>
      </c>
    </row>
    <row r="24">
      <c r="A24" s="23" t="n"/>
      <c r="B24" s="26" t="n"/>
      <c r="C24" s="28">
        <f>IF(A24="","",SUMIF('السجل'!$B$6:$B$55,A24,'السجل'!$K$6:$K$55))</f>
        <v/>
      </c>
      <c r="D24" s="28">
        <f>IF(A24="","",SUMIF('السجل'!$B$6:$B$55,A24,'السجل'!$M$6:$M$55))</f>
        <v/>
      </c>
      <c r="E24" s="34">
        <f>IF(OR(A24="",N(B24)=0),"",D24/B24)</f>
        <v/>
      </c>
      <c r="F24" s="29">
        <f>IF(E24="","",IF(E24&gt;$B$3,"يتجاوز الحد",""))</f>
        <v/>
      </c>
    </row>
    <row r="25">
      <c r="A25" s="23" t="n"/>
      <c r="B25" s="26" t="n"/>
      <c r="C25" s="28">
        <f>IF(A25="","",SUMIF('السجل'!$B$6:$B$55,A25,'السجل'!$K$6:$K$55))</f>
        <v/>
      </c>
      <c r="D25" s="28">
        <f>IF(A25="","",SUMIF('السجل'!$B$6:$B$55,A25,'السجل'!$M$6:$M$55))</f>
        <v/>
      </c>
      <c r="E25" s="34">
        <f>IF(OR(A25="",N(B25)=0),"",D25/B25)</f>
        <v/>
      </c>
      <c r="F25" s="29">
        <f>IF(E25="","",IF(E25&gt;$B$3,"يتجاوز الحد",""))</f>
        <v/>
      </c>
    </row>
    <row r="26">
      <c r="A26" s="31" t="inlineStr">
        <is>
          <t>الإجمالي</t>
        </is>
      </c>
      <c r="B26" s="32">
        <f>SUM(B6:B25)</f>
        <v/>
      </c>
      <c r="C26" s="32">
        <f>SUM(C6:C25)</f>
        <v/>
      </c>
      <c r="D26" s="32">
        <f>SUM(D6:D25)</f>
        <v/>
      </c>
      <c r="E26" s="30" t="n"/>
      <c r="F26" s="3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F1"/>
  </mergeCells>
  <conditionalFormatting sqref="F6:F25">
    <cfRule type="cellIs" priority="1" operator="equal" dxfId="1">
      <formula>"يتجاوز الحد"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2026-10-28T12:43:28Z</dcterms:created>
  <dcterms:modified xmlns:dcterms="http://purl.org/dc/terms/" xmlns:xsi="http://www.w3.org/2001/XMLSchema-instance" xsi:type="dcterms:W3CDTF">2026-10-28T12:43:28Z</dcterms:modified>
</cp:coreProperties>
</file>