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تحليل" sheetId="3" state="visible" r:id="rId3"/>
  </sheets>
  <definedNames>
    <definedName name="_xlnm.Print_Area" localSheetId="2">'التحليل'!$A$1:$N$38</definedName>
  </definedNames>
  <calcPr calcId="124519" fullCalcOnLoad="1"/>
</workbook>
</file>

<file path=xl/styles.xml><?xml version="1.0" encoding="utf-8"?>
<styleSheet xmlns="http://schemas.openxmlformats.org/spreadsheetml/2006/main">
  <numFmts count="4">
    <numFmt numFmtId="164" formatCode="#,##0.00;[Red]-#,##0.00"/>
    <numFmt numFmtId="165" formatCode="#,##0;[Red]-#,##0"/>
    <numFmt numFmtId="166" formatCode="0.0"/>
    <numFmt numFmtId="167" formatCode="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64" fontId="10" fillId="4" borderId="2" applyAlignment="1" applyProtection="1" pivotButton="0" quotePrefix="0" xfId="0">
      <alignment horizontal="center" vertical="center"/>
      <protection locked="0" hidden="0"/>
    </xf>
    <xf numFmtId="0" fontId="0" fillId="0" borderId="5" applyProtection="1" pivotButton="0" quotePrefix="0" xfId="0">
      <protection locked="0" hidden="0"/>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167" fontId="10" fillId="0" borderId="2" applyAlignment="1" pivotButton="0" quotePrefix="0" xfId="0">
      <alignment horizontal="center" vertical="center"/>
    </xf>
    <xf numFmtId="165" fontId="10" fillId="0" borderId="2" applyAlignment="1" pivotButton="0" quotePrefix="0" xfId="0">
      <alignment horizontal="center" vertical="center"/>
    </xf>
    <xf numFmtId="166" fontId="10" fillId="4" borderId="2" applyAlignment="1" applyProtection="1" pivotButton="0" quotePrefix="0" xfId="0">
      <alignment horizontal="center" vertical="center"/>
      <protection locked="0" hidden="0"/>
    </xf>
    <xf numFmtId="0" fontId="16" fillId="5" borderId="6" pivotButton="0" quotePrefix="0" xfId="0"/>
    <xf numFmtId="0" fontId="16" fillId="5" borderId="6" applyAlignment="1" pivotButton="0" quotePrefix="0" xfId="0">
      <alignment horizontal="right" vertical="center" wrapText="1"/>
    </xf>
    <xf numFmtId="165" fontId="16" fillId="5" borderId="6" applyAlignment="1" pivotButton="0" quotePrefix="0" xfId="0">
      <alignment horizontal="center" vertical="center"/>
    </xf>
    <xf numFmtId="167" fontId="16" fillId="5" borderId="6" applyAlignment="1" pivotButton="0" quotePrefix="0" xfId="0">
      <alignment horizontal="center" vertical="center"/>
    </xf>
    <xf numFmtId="0" fontId="10" fillId="0" borderId="2" applyAlignment="1" pivotButton="0" quotePrefix="0" xfId="0">
      <alignment horizontal="right" vertical="center" wrapText="1"/>
    </xf>
    <xf numFmtId="165" fontId="15" fillId="3" borderId="2" applyAlignment="1" pivotButton="0" quotePrefix="0" xfId="0">
      <alignment horizontal="center" vertical="center"/>
    </xf>
  </cellXfs>
  <cellStyles count="1">
    <cellStyle name="Normal" xfId="0" builtinId="0" hidden="0"/>
  </cellStyles>
  <dxfs count="1">
    <dxf>
      <font>
        <name val="Arial"/>
        <b val="1"/>
        <color rgb="00274E13"/>
      </font>
      <fill>
        <patternFill patternType="solid">
          <fgColor rgb="00D9EA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إجمالي هامش المساهمة حسب المنتج</a:t>
            </a:r>
          </a:p>
        </rich>
      </tx>
    </title>
    <plotArea>
      <barChart>
        <barDir val="col"/>
        <grouping val="clustered"/>
        <ser>
          <idx val="0"/>
          <order val="0"/>
          <tx>
            <strRef>
              <f>'التحليل'!I5</f>
            </strRef>
          </tx>
          <spPr>
            <a:solidFill xmlns:a="http://schemas.openxmlformats.org/drawingml/2006/main">
              <a:srgbClr val="14213D"/>
            </a:solidFill>
            <a:ln xmlns:a="http://schemas.openxmlformats.org/drawingml/2006/main">
              <a:solidFill>
                <a:srgbClr val="14213D"/>
              </a:solidFill>
              <a:prstDash val="solid"/>
            </a:ln>
          </spPr>
          <cat>
            <numRef>
              <f>'التحليل'!$B$6:$B$11</f>
            </numRef>
          </cat>
          <val>
            <numRef>
              <f>'التحليل'!$I$6:$I$11</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22</row>
      <rowOff>0</rowOff>
    </from>
    <ext cx="612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تحليل هامش المساهمة لمزيج المنتجات</t>
        </is>
      </c>
    </row>
    <row r="2" ht="4" customHeight="1">
      <c r="A2" s="9" t="n"/>
    </row>
    <row r="4" ht="22" customHeight="1">
      <c r="B4" s="10" t="inlineStr">
        <is>
          <t>فكرة القالب</t>
        </is>
      </c>
    </row>
    <row r="5" ht="50" customHeight="1">
      <c r="A5" s="11" t="inlineStr">
        <is>
          <t>•</t>
        </is>
      </c>
      <c r="B5" s="12" t="inlineStr">
        <is>
          <t>لكل منتج يحسب هامش المساهمة للوحدة ونسبته وإجمالي ما يساهم به في تغطية التكاليف الثابتة، ونسبة المزيج، ثم نقطة التعادل للمزيج كله وهامش الأمان، والهامش لكل ساعة آلة لترتيب المنتجات عند محدودية الطاقة.</t>
        </is>
      </c>
    </row>
    <row r="6" ht="22" customHeight="1">
      <c r="B6" s="10" t="inlineStr">
        <is>
          <t>خطوات الاستخدام</t>
        </is>
      </c>
    </row>
    <row r="7" ht="18" customHeight="1">
      <c r="A7" s="11" t="inlineStr">
        <is>
          <t>•</t>
        </is>
      </c>
      <c r="B7" s="12" t="inlineStr">
        <is>
          <t>اكتب التكاليف الثابتة السنوية، ثم لكل منتج الكمية المباعة وسعر البيع والتكلفة المتغيرة للوحدة.</t>
        </is>
      </c>
    </row>
    <row r="8" ht="34" customHeight="1">
      <c r="A8" s="11" t="inlineStr">
        <is>
          <t>•</t>
        </is>
      </c>
      <c r="B8" s="12" t="inlineStr">
        <is>
          <t>إذا كان لديك مورد محدود (ساعات آلة أو عمالة أو مواد) اكتب ما تحتاجه كل وحدة منه؛ يظهر الهامش لكل وحدة من المورد وترتيب الأولوية.</t>
        </is>
      </c>
    </row>
    <row r="9" ht="22" customHeight="1">
      <c r="B9" s="10" t="inlineStr">
        <is>
          <t>ملاحظات</t>
        </is>
      </c>
    </row>
    <row r="10" ht="34" customHeight="1">
      <c r="A10" s="11" t="inlineStr">
        <is>
          <t>•</t>
        </is>
      </c>
      <c r="B10" s="12" t="inlineStr">
        <is>
          <t>نقطة التعادل للمزيج تفترض ثبات نسب المزيج. عند محدودية الطاقة يُفضَّل المنتج الأعلى هامشًا لكل وحدة من المورد المحدود، لا الأعلى هامشًا للوحدة.</t>
        </is>
      </c>
    </row>
    <row r="12" ht="30" customHeight="1">
      <c r="B12" s="13" t="inlineStr">
        <is>
          <t>الخلايا الصفراء للإدخال، وباقي الخلايا معادلات محمية حتى لا تُمسح بالخطأ. لإلغاء الحماية: مراجعة ← إلغاء حماية الورقة (بدون كلمة مرور).</t>
        </is>
      </c>
    </row>
    <row r="13">
      <c r="B13"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N29"/>
  <sheetViews>
    <sheetView showGridLines="0" rightToLeft="1" workbookViewId="0">
      <selection activeCell="A1" sqref="A1"/>
    </sheetView>
  </sheetViews>
  <sheetFormatPr baseColWidth="8" defaultRowHeight="15"/>
  <cols>
    <col width="5" customWidth="1" min="1" max="1"/>
    <col width="20" customWidth="1" min="2" max="2"/>
    <col width="11" customWidth="1" min="3" max="3"/>
    <col width="14" customWidth="1" min="4" max="4"/>
    <col width="12" customWidth="1" min="5" max="5"/>
    <col width="12" customWidth="1" min="6" max="6"/>
    <col width="11" customWidth="1" min="7" max="7"/>
    <col width="14" customWidth="1" min="8" max="8"/>
    <col width="14" customWidth="1" min="9" max="9"/>
    <col width="10" customWidth="1" min="10" max="10"/>
    <col width="10" customWidth="1" min="11" max="11"/>
    <col width="10" customWidth="1" min="12" max="12"/>
    <col width="12" customWidth="1" min="13" max="13"/>
    <col width="8" customWidth="1" min="14" max="14"/>
  </cols>
  <sheetData>
    <row r="1" ht="30" customHeight="1">
      <c r="A1" s="15" t="inlineStr">
        <is>
          <t>تحليل هامش المساهمة ونقطة التعادل لمزيج المنتجات</t>
        </is>
      </c>
      <c r="B1" s="16" t="n"/>
      <c r="C1" s="16" t="n"/>
      <c r="D1" s="16" t="n"/>
      <c r="E1" s="16" t="n"/>
      <c r="F1" s="16" t="n"/>
      <c r="G1" s="16" t="n"/>
      <c r="H1" s="16" t="n"/>
      <c r="I1" s="16" t="n"/>
      <c r="J1" s="16" t="n"/>
      <c r="K1" s="16" t="n"/>
      <c r="L1" s="16" t="n"/>
      <c r="M1" s="16" t="n"/>
      <c r="N1" s="16" t="n"/>
    </row>
    <row r="2" ht="30" customHeight="1">
      <c r="A2" s="17" t="inlineStr">
        <is>
          <t>الخلايا الصفراء للإدخال.</t>
        </is>
      </c>
    </row>
    <row r="3">
      <c r="A3" s="18" t="inlineStr">
        <is>
          <t>التكاليف الثابتة السنوية</t>
        </is>
      </c>
      <c r="B3" s="19" t="n"/>
      <c r="C3" s="20" t="n">
        <v>8500000</v>
      </c>
      <c r="D3" s="21" t="n"/>
    </row>
    <row r="5" ht="44" customHeight="1">
      <c r="A5" s="22" t="inlineStr">
        <is>
          <t>م</t>
        </is>
      </c>
      <c r="B5" s="22" t="inlineStr">
        <is>
          <t>المنتج</t>
        </is>
      </c>
      <c r="C5" s="22" t="inlineStr">
        <is>
          <t>الكمية المباعة</t>
        </is>
      </c>
      <c r="D5" s="22" t="inlineStr">
        <is>
          <t>سعر البيع</t>
        </is>
      </c>
      <c r="E5" s="22" t="inlineStr">
        <is>
          <t>التكلفة المتغيرة للوحدة</t>
        </is>
      </c>
      <c r="F5" s="22" t="inlineStr">
        <is>
          <t>هامش المساهمة للوحدة</t>
        </is>
      </c>
      <c r="G5" s="22" t="inlineStr">
        <is>
          <t>نسبة هامش المساهمة</t>
        </is>
      </c>
      <c r="H5" s="22" t="inlineStr">
        <is>
          <t>المبيعات</t>
        </is>
      </c>
      <c r="I5" s="22" t="inlineStr">
        <is>
          <t>إجمالي هامش المساهمة</t>
        </is>
      </c>
      <c r="J5" s="22" t="inlineStr">
        <is>
          <t>نسبة المزيج</t>
        </is>
      </c>
      <c r="K5" s="22" t="inlineStr">
        <is>
          <t>نصيب من الهامش</t>
        </is>
      </c>
      <c r="L5" s="22" t="inlineStr">
        <is>
          <t>ساعات آلة للوحدة</t>
        </is>
      </c>
      <c r="M5" s="22" t="inlineStr">
        <is>
          <t>الهامش لكل ساعة</t>
        </is>
      </c>
      <c r="N5" s="22" t="inlineStr">
        <is>
          <t>الترتيب</t>
        </is>
      </c>
    </row>
    <row r="6">
      <c r="A6" s="23">
        <f>IF(B6="","",ROW()-5)</f>
        <v/>
      </c>
      <c r="B6" s="24" t="inlineStr">
        <is>
          <t>مقعد مكتب</t>
        </is>
      </c>
      <c r="C6" s="25" t="n">
        <v>4200</v>
      </c>
      <c r="D6" s="20" t="n">
        <v>1850</v>
      </c>
      <c r="E6" s="20" t="n">
        <v>1120</v>
      </c>
      <c r="F6" s="26">
        <f>IF(N(D6)=0,"",D6-E6)</f>
        <v/>
      </c>
      <c r="G6" s="27">
        <f>IF(F6="","",F6/D6)</f>
        <v/>
      </c>
      <c r="H6" s="28">
        <f>IF(F6="","",C6*D6)</f>
        <v/>
      </c>
      <c r="I6" s="28">
        <f>IF(F6="","",C6*F6)</f>
        <v/>
      </c>
      <c r="J6" s="27">
        <f>IF(OR(F6="",$C$21=0),"",C6/$C$21)</f>
        <v/>
      </c>
      <c r="K6" s="27">
        <f>IF(OR(F6="",$I$21=0),"",I6/$I$21)</f>
        <v/>
      </c>
      <c r="L6" s="29" t="n">
        <v>1.5</v>
      </c>
      <c r="M6" s="26">
        <f>IF(OR(F6="",N(L6)=0),"",F6/L6)</f>
        <v/>
      </c>
      <c r="N6" s="23">
        <f>IF(M6="","",RANK(M6,$M$6:$M$20))</f>
        <v/>
      </c>
    </row>
    <row r="7">
      <c r="A7" s="23">
        <f>IF(B7="","",ROW()-5)</f>
        <v/>
      </c>
      <c r="B7" s="24" t="inlineStr">
        <is>
          <t>مكتب موظف</t>
        </is>
      </c>
      <c r="C7" s="25" t="n">
        <v>2600</v>
      </c>
      <c r="D7" s="20" t="n">
        <v>3400</v>
      </c>
      <c r="E7" s="20" t="n">
        <v>2210</v>
      </c>
      <c r="F7" s="26">
        <f>IF(N(D7)=0,"",D7-E7)</f>
        <v/>
      </c>
      <c r="G7" s="27">
        <f>IF(F7="","",F7/D7)</f>
        <v/>
      </c>
      <c r="H7" s="28">
        <f>IF(F7="","",C7*D7)</f>
        <v/>
      </c>
      <c r="I7" s="28">
        <f>IF(F7="","",C7*F7)</f>
        <v/>
      </c>
      <c r="J7" s="27">
        <f>IF(OR(F7="",$C$21=0),"",C7/$C$21)</f>
        <v/>
      </c>
      <c r="K7" s="27">
        <f>IF(OR(F7="",$I$21=0),"",I7/$I$21)</f>
        <v/>
      </c>
      <c r="L7" s="29" t="n">
        <v>2.8</v>
      </c>
      <c r="M7" s="26">
        <f>IF(OR(F7="",N(L7)=0),"",F7/L7)</f>
        <v/>
      </c>
      <c r="N7" s="23">
        <f>IF(M7="","",RANK(M7,$M$6:$M$20))</f>
        <v/>
      </c>
    </row>
    <row r="8">
      <c r="A8" s="23">
        <f>IF(B8="","",ROW()-5)</f>
        <v/>
      </c>
      <c r="B8" s="24" t="inlineStr">
        <is>
          <t>خزانة ملفات</t>
        </is>
      </c>
      <c r="C8" s="25" t="n">
        <v>1900</v>
      </c>
      <c r="D8" s="20" t="n">
        <v>2250</v>
      </c>
      <c r="E8" s="20" t="n">
        <v>1460</v>
      </c>
      <c r="F8" s="26">
        <f>IF(N(D8)=0,"",D8-E8)</f>
        <v/>
      </c>
      <c r="G8" s="27">
        <f>IF(F8="","",F8/D8)</f>
        <v/>
      </c>
      <c r="H8" s="28">
        <f>IF(F8="","",C8*D8)</f>
        <v/>
      </c>
      <c r="I8" s="28">
        <f>IF(F8="","",C8*F8)</f>
        <v/>
      </c>
      <c r="J8" s="27">
        <f>IF(OR(F8="",$C$21=0),"",C8/$C$21)</f>
        <v/>
      </c>
      <c r="K8" s="27">
        <f>IF(OR(F8="",$I$21=0),"",I8/$I$21)</f>
        <v/>
      </c>
      <c r="L8" s="29" t="n">
        <v>2</v>
      </c>
      <c r="M8" s="26">
        <f>IF(OR(F8="",N(L8)=0),"",F8/L8)</f>
        <v/>
      </c>
      <c r="N8" s="23">
        <f>IF(M8="","",RANK(M8,$M$6:$M$20))</f>
        <v/>
      </c>
    </row>
    <row r="9">
      <c r="A9" s="23">
        <f>IF(B9="","",ROW()-5)</f>
        <v/>
      </c>
      <c r="B9" s="24" t="inlineStr">
        <is>
          <t>طاولة اجتماعات</t>
        </is>
      </c>
      <c r="C9" s="25" t="n">
        <v>650</v>
      </c>
      <c r="D9" s="20" t="n">
        <v>7800</v>
      </c>
      <c r="E9" s="20" t="n">
        <v>4900</v>
      </c>
      <c r="F9" s="26">
        <f>IF(N(D9)=0,"",D9-E9)</f>
        <v/>
      </c>
      <c r="G9" s="27">
        <f>IF(F9="","",F9/D9)</f>
        <v/>
      </c>
      <c r="H9" s="28">
        <f>IF(F9="","",C9*D9)</f>
        <v/>
      </c>
      <c r="I9" s="28">
        <f>IF(F9="","",C9*F9)</f>
        <v/>
      </c>
      <c r="J9" s="27">
        <f>IF(OR(F9="",$C$21=0),"",C9/$C$21)</f>
        <v/>
      </c>
      <c r="K9" s="27">
        <f>IF(OR(F9="",$I$21=0),"",I9/$I$21)</f>
        <v/>
      </c>
      <c r="L9" s="29" t="n">
        <v>4.5</v>
      </c>
      <c r="M9" s="26">
        <f>IF(OR(F9="",N(L9)=0),"",F9/L9)</f>
        <v/>
      </c>
      <c r="N9" s="23">
        <f>IF(M9="","",RANK(M9,$M$6:$M$20))</f>
        <v/>
      </c>
    </row>
    <row r="10">
      <c r="A10" s="23">
        <f>IF(B10="","",ROW()-5)</f>
        <v/>
      </c>
      <c r="B10" s="24" t="inlineStr">
        <is>
          <t>رف مكتبة</t>
        </is>
      </c>
      <c r="C10" s="25" t="n">
        <v>3100</v>
      </c>
      <c r="D10" s="20" t="n">
        <v>980</v>
      </c>
      <c r="E10" s="20" t="n">
        <v>610</v>
      </c>
      <c r="F10" s="26">
        <f>IF(N(D10)=0,"",D10-E10)</f>
        <v/>
      </c>
      <c r="G10" s="27">
        <f>IF(F10="","",F10/D10)</f>
        <v/>
      </c>
      <c r="H10" s="28">
        <f>IF(F10="","",C10*D10)</f>
        <v/>
      </c>
      <c r="I10" s="28">
        <f>IF(F10="","",C10*F10)</f>
        <v/>
      </c>
      <c r="J10" s="27">
        <f>IF(OR(F10="",$C$21=0),"",C10/$C$21)</f>
        <v/>
      </c>
      <c r="K10" s="27">
        <f>IF(OR(F10="",$I$21=0),"",I10/$I$21)</f>
        <v/>
      </c>
      <c r="L10" s="29" t="n">
        <v>0.8</v>
      </c>
      <c r="M10" s="26">
        <f>IF(OR(F10="",N(L10)=0),"",F10/L10)</f>
        <v/>
      </c>
      <c r="N10" s="23">
        <f>IF(M10="","",RANK(M10,$M$6:$M$20))</f>
        <v/>
      </c>
    </row>
    <row r="11">
      <c r="A11" s="23">
        <f>IF(B11="","",ROW()-5)</f>
        <v/>
      </c>
      <c r="B11" s="24" t="inlineStr">
        <is>
          <t>كرسي انتظار</t>
        </is>
      </c>
      <c r="C11" s="25" t="n">
        <v>5200</v>
      </c>
      <c r="D11" s="20" t="n">
        <v>690</v>
      </c>
      <c r="E11" s="20" t="n">
        <v>455</v>
      </c>
      <c r="F11" s="26">
        <f>IF(N(D11)=0,"",D11-E11)</f>
        <v/>
      </c>
      <c r="G11" s="27">
        <f>IF(F11="","",F11/D11)</f>
        <v/>
      </c>
      <c r="H11" s="28">
        <f>IF(F11="","",C11*D11)</f>
        <v/>
      </c>
      <c r="I11" s="28">
        <f>IF(F11="","",C11*F11)</f>
        <v/>
      </c>
      <c r="J11" s="27">
        <f>IF(OR(F11="",$C$21=0),"",C11/$C$21)</f>
        <v/>
      </c>
      <c r="K11" s="27">
        <f>IF(OR(F11="",$I$21=0),"",I11/$I$21)</f>
        <v/>
      </c>
      <c r="L11" s="29" t="n">
        <v>0.6</v>
      </c>
      <c r="M11" s="26">
        <f>IF(OR(F11="",N(L11)=0),"",F11/L11)</f>
        <v/>
      </c>
      <c r="N11" s="23">
        <f>IF(M11="","",RANK(M11,$M$6:$M$20))</f>
        <v/>
      </c>
    </row>
    <row r="12">
      <c r="A12" s="23">
        <f>IF(B12="","",ROW()-5)</f>
        <v/>
      </c>
      <c r="B12" s="24" t="n"/>
      <c r="C12" s="25" t="n"/>
      <c r="D12" s="20" t="n"/>
      <c r="E12" s="20" t="n"/>
      <c r="F12" s="26">
        <f>IF(N(D12)=0,"",D12-E12)</f>
        <v/>
      </c>
      <c r="G12" s="27">
        <f>IF(F12="","",F12/D12)</f>
        <v/>
      </c>
      <c r="H12" s="28">
        <f>IF(F12="","",C12*D12)</f>
        <v/>
      </c>
      <c r="I12" s="28">
        <f>IF(F12="","",C12*F12)</f>
        <v/>
      </c>
      <c r="J12" s="27">
        <f>IF(OR(F12="",$C$21=0),"",C12/$C$21)</f>
        <v/>
      </c>
      <c r="K12" s="27">
        <f>IF(OR(F12="",$I$21=0),"",I12/$I$21)</f>
        <v/>
      </c>
      <c r="L12" s="29" t="n"/>
      <c r="M12" s="26">
        <f>IF(OR(F12="",N(L12)=0),"",F12/L12)</f>
        <v/>
      </c>
      <c r="N12" s="23">
        <f>IF(M12="","",RANK(M12,$M$6:$M$20))</f>
        <v/>
      </c>
    </row>
    <row r="13">
      <c r="A13" s="23">
        <f>IF(B13="","",ROW()-5)</f>
        <v/>
      </c>
      <c r="B13" s="24" t="n"/>
      <c r="C13" s="25" t="n"/>
      <c r="D13" s="20" t="n"/>
      <c r="E13" s="20" t="n"/>
      <c r="F13" s="26">
        <f>IF(N(D13)=0,"",D13-E13)</f>
        <v/>
      </c>
      <c r="G13" s="27">
        <f>IF(F13="","",F13/D13)</f>
        <v/>
      </c>
      <c r="H13" s="28">
        <f>IF(F13="","",C13*D13)</f>
        <v/>
      </c>
      <c r="I13" s="28">
        <f>IF(F13="","",C13*F13)</f>
        <v/>
      </c>
      <c r="J13" s="27">
        <f>IF(OR(F13="",$C$21=0),"",C13/$C$21)</f>
        <v/>
      </c>
      <c r="K13" s="27">
        <f>IF(OR(F13="",$I$21=0),"",I13/$I$21)</f>
        <v/>
      </c>
      <c r="L13" s="29" t="n"/>
      <c r="M13" s="26">
        <f>IF(OR(F13="",N(L13)=0),"",F13/L13)</f>
        <v/>
      </c>
      <c r="N13" s="23">
        <f>IF(M13="","",RANK(M13,$M$6:$M$20))</f>
        <v/>
      </c>
    </row>
    <row r="14">
      <c r="A14" s="23">
        <f>IF(B14="","",ROW()-5)</f>
        <v/>
      </c>
      <c r="B14" s="24" t="n"/>
      <c r="C14" s="25" t="n"/>
      <c r="D14" s="20" t="n"/>
      <c r="E14" s="20" t="n"/>
      <c r="F14" s="26">
        <f>IF(N(D14)=0,"",D14-E14)</f>
        <v/>
      </c>
      <c r="G14" s="27">
        <f>IF(F14="","",F14/D14)</f>
        <v/>
      </c>
      <c r="H14" s="28">
        <f>IF(F14="","",C14*D14)</f>
        <v/>
      </c>
      <c r="I14" s="28">
        <f>IF(F14="","",C14*F14)</f>
        <v/>
      </c>
      <c r="J14" s="27">
        <f>IF(OR(F14="",$C$21=0),"",C14/$C$21)</f>
        <v/>
      </c>
      <c r="K14" s="27">
        <f>IF(OR(F14="",$I$21=0),"",I14/$I$21)</f>
        <v/>
      </c>
      <c r="L14" s="29" t="n"/>
      <c r="M14" s="26">
        <f>IF(OR(F14="",N(L14)=0),"",F14/L14)</f>
        <v/>
      </c>
      <c r="N14" s="23">
        <f>IF(M14="","",RANK(M14,$M$6:$M$20))</f>
        <v/>
      </c>
    </row>
    <row r="15">
      <c r="A15" s="23">
        <f>IF(B15="","",ROW()-5)</f>
        <v/>
      </c>
      <c r="B15" s="24" t="n"/>
      <c r="C15" s="25" t="n"/>
      <c r="D15" s="20" t="n"/>
      <c r="E15" s="20" t="n"/>
      <c r="F15" s="26">
        <f>IF(N(D15)=0,"",D15-E15)</f>
        <v/>
      </c>
      <c r="G15" s="27">
        <f>IF(F15="","",F15/D15)</f>
        <v/>
      </c>
      <c r="H15" s="28">
        <f>IF(F15="","",C15*D15)</f>
        <v/>
      </c>
      <c r="I15" s="28">
        <f>IF(F15="","",C15*F15)</f>
        <v/>
      </c>
      <c r="J15" s="27">
        <f>IF(OR(F15="",$C$21=0),"",C15/$C$21)</f>
        <v/>
      </c>
      <c r="K15" s="27">
        <f>IF(OR(F15="",$I$21=0),"",I15/$I$21)</f>
        <v/>
      </c>
      <c r="L15" s="29" t="n"/>
      <c r="M15" s="26">
        <f>IF(OR(F15="",N(L15)=0),"",F15/L15)</f>
        <v/>
      </c>
      <c r="N15" s="23">
        <f>IF(M15="","",RANK(M15,$M$6:$M$20))</f>
        <v/>
      </c>
    </row>
    <row r="16">
      <c r="A16" s="23">
        <f>IF(B16="","",ROW()-5)</f>
        <v/>
      </c>
      <c r="B16" s="24" t="n"/>
      <c r="C16" s="25" t="n"/>
      <c r="D16" s="20" t="n"/>
      <c r="E16" s="20" t="n"/>
      <c r="F16" s="26">
        <f>IF(N(D16)=0,"",D16-E16)</f>
        <v/>
      </c>
      <c r="G16" s="27">
        <f>IF(F16="","",F16/D16)</f>
        <v/>
      </c>
      <c r="H16" s="28">
        <f>IF(F16="","",C16*D16)</f>
        <v/>
      </c>
      <c r="I16" s="28">
        <f>IF(F16="","",C16*F16)</f>
        <v/>
      </c>
      <c r="J16" s="27">
        <f>IF(OR(F16="",$C$21=0),"",C16/$C$21)</f>
        <v/>
      </c>
      <c r="K16" s="27">
        <f>IF(OR(F16="",$I$21=0),"",I16/$I$21)</f>
        <v/>
      </c>
      <c r="L16" s="29" t="n"/>
      <c r="M16" s="26">
        <f>IF(OR(F16="",N(L16)=0),"",F16/L16)</f>
        <v/>
      </c>
      <c r="N16" s="23">
        <f>IF(M16="","",RANK(M16,$M$6:$M$20))</f>
        <v/>
      </c>
    </row>
    <row r="17">
      <c r="A17" s="23">
        <f>IF(B17="","",ROW()-5)</f>
        <v/>
      </c>
      <c r="B17" s="24" t="n"/>
      <c r="C17" s="25" t="n"/>
      <c r="D17" s="20" t="n"/>
      <c r="E17" s="20" t="n"/>
      <c r="F17" s="26">
        <f>IF(N(D17)=0,"",D17-E17)</f>
        <v/>
      </c>
      <c r="G17" s="27">
        <f>IF(F17="","",F17/D17)</f>
        <v/>
      </c>
      <c r="H17" s="28">
        <f>IF(F17="","",C17*D17)</f>
        <v/>
      </c>
      <c r="I17" s="28">
        <f>IF(F17="","",C17*F17)</f>
        <v/>
      </c>
      <c r="J17" s="27">
        <f>IF(OR(F17="",$C$21=0),"",C17/$C$21)</f>
        <v/>
      </c>
      <c r="K17" s="27">
        <f>IF(OR(F17="",$I$21=0),"",I17/$I$21)</f>
        <v/>
      </c>
      <c r="L17" s="29" t="n"/>
      <c r="M17" s="26">
        <f>IF(OR(F17="",N(L17)=0),"",F17/L17)</f>
        <v/>
      </c>
      <c r="N17" s="23">
        <f>IF(M17="","",RANK(M17,$M$6:$M$20))</f>
        <v/>
      </c>
    </row>
    <row r="18">
      <c r="A18" s="23">
        <f>IF(B18="","",ROW()-5)</f>
        <v/>
      </c>
      <c r="B18" s="24" t="n"/>
      <c r="C18" s="25" t="n"/>
      <c r="D18" s="20" t="n"/>
      <c r="E18" s="20" t="n"/>
      <c r="F18" s="26">
        <f>IF(N(D18)=0,"",D18-E18)</f>
        <v/>
      </c>
      <c r="G18" s="27">
        <f>IF(F18="","",F18/D18)</f>
        <v/>
      </c>
      <c r="H18" s="28">
        <f>IF(F18="","",C18*D18)</f>
        <v/>
      </c>
      <c r="I18" s="28">
        <f>IF(F18="","",C18*F18)</f>
        <v/>
      </c>
      <c r="J18" s="27">
        <f>IF(OR(F18="",$C$21=0),"",C18/$C$21)</f>
        <v/>
      </c>
      <c r="K18" s="27">
        <f>IF(OR(F18="",$I$21=0),"",I18/$I$21)</f>
        <v/>
      </c>
      <c r="L18" s="29" t="n"/>
      <c r="M18" s="26">
        <f>IF(OR(F18="",N(L18)=0),"",F18/L18)</f>
        <v/>
      </c>
      <c r="N18" s="23">
        <f>IF(M18="","",RANK(M18,$M$6:$M$20))</f>
        <v/>
      </c>
    </row>
    <row r="19">
      <c r="A19" s="23">
        <f>IF(B19="","",ROW()-5)</f>
        <v/>
      </c>
      <c r="B19" s="24" t="n"/>
      <c r="C19" s="25" t="n"/>
      <c r="D19" s="20" t="n"/>
      <c r="E19" s="20" t="n"/>
      <c r="F19" s="26">
        <f>IF(N(D19)=0,"",D19-E19)</f>
        <v/>
      </c>
      <c r="G19" s="27">
        <f>IF(F19="","",F19/D19)</f>
        <v/>
      </c>
      <c r="H19" s="28">
        <f>IF(F19="","",C19*D19)</f>
        <v/>
      </c>
      <c r="I19" s="28">
        <f>IF(F19="","",C19*F19)</f>
        <v/>
      </c>
      <c r="J19" s="27">
        <f>IF(OR(F19="",$C$21=0),"",C19/$C$21)</f>
        <v/>
      </c>
      <c r="K19" s="27">
        <f>IF(OR(F19="",$I$21=0),"",I19/$I$21)</f>
        <v/>
      </c>
      <c r="L19" s="29" t="n"/>
      <c r="M19" s="26">
        <f>IF(OR(F19="",N(L19)=0),"",F19/L19)</f>
        <v/>
      </c>
      <c r="N19" s="23">
        <f>IF(M19="","",RANK(M19,$M$6:$M$20))</f>
        <v/>
      </c>
    </row>
    <row r="20">
      <c r="A20" s="23">
        <f>IF(B20="","",ROW()-5)</f>
        <v/>
      </c>
      <c r="B20" s="24" t="n"/>
      <c r="C20" s="25" t="n"/>
      <c r="D20" s="20" t="n"/>
      <c r="E20" s="20" t="n"/>
      <c r="F20" s="26">
        <f>IF(N(D20)=0,"",D20-E20)</f>
        <v/>
      </c>
      <c r="G20" s="27">
        <f>IF(F20="","",F20/D20)</f>
        <v/>
      </c>
      <c r="H20" s="28">
        <f>IF(F20="","",C20*D20)</f>
        <v/>
      </c>
      <c r="I20" s="28">
        <f>IF(F20="","",C20*F20)</f>
        <v/>
      </c>
      <c r="J20" s="27">
        <f>IF(OR(F20="",$C$21=0),"",C20/$C$21)</f>
        <v/>
      </c>
      <c r="K20" s="27">
        <f>IF(OR(F20="",$I$21=0),"",I20/$I$21)</f>
        <v/>
      </c>
      <c r="L20" s="29" t="n"/>
      <c r="M20" s="26">
        <f>IF(OR(F20="",N(L20)=0),"",F20/L20)</f>
        <v/>
      </c>
      <c r="N20" s="23">
        <f>IF(M20="","",RANK(M20,$M$6:$M$20))</f>
        <v/>
      </c>
    </row>
    <row r="21">
      <c r="A21" s="30" t="n"/>
      <c r="B21" s="31" t="inlineStr">
        <is>
          <t>الإجمالي</t>
        </is>
      </c>
      <c r="C21" s="32">
        <f>SUM(C6:C20)</f>
        <v/>
      </c>
      <c r="D21" s="30" t="n"/>
      <c r="E21" s="30" t="n"/>
      <c r="F21" s="30" t="n"/>
      <c r="G21" s="33">
        <f>IF(H21=0,"",I21/H21)</f>
        <v/>
      </c>
      <c r="H21" s="32">
        <f>SUM(H6:H20)</f>
        <v/>
      </c>
      <c r="I21" s="32">
        <f>SUM(I6:I20)</f>
        <v/>
      </c>
      <c r="J21" s="30" t="n"/>
      <c r="K21" s="30" t="n"/>
      <c r="L21" s="30" t="n"/>
      <c r="M21" s="30" t="n"/>
      <c r="N21" s="30" t="n"/>
    </row>
    <row r="23">
      <c r="B23" s="34" t="inlineStr">
        <is>
          <t>إجمالي هامش المساهمة</t>
        </is>
      </c>
      <c r="C23" s="19" t="n"/>
      <c r="D23" s="28">
        <f>I21</f>
        <v/>
      </c>
    </row>
    <row r="24">
      <c r="B24" s="34" t="inlineStr">
        <is>
          <t>التكاليف الثابتة</t>
        </is>
      </c>
      <c r="C24" s="19" t="n"/>
      <c r="D24" s="28">
        <f>C3</f>
        <v/>
      </c>
    </row>
    <row r="25">
      <c r="B25" s="18" t="inlineStr">
        <is>
          <t>صافي الربح التشغيلي</t>
        </is>
      </c>
      <c r="C25" s="19" t="n"/>
      <c r="D25" s="35">
        <f>I21-C3</f>
        <v/>
      </c>
    </row>
    <row r="26">
      <c r="B26" s="34" t="inlineStr">
        <is>
          <t>متوسط هامش المساهمة المرجح للوحدة</t>
        </is>
      </c>
      <c r="C26" s="19" t="n"/>
      <c r="D26" s="26">
        <f>I21/C21</f>
        <v/>
      </c>
    </row>
    <row r="27">
      <c r="B27" s="34" t="inlineStr">
        <is>
          <t>نقطة التعادل للمزيج (وحدات)</t>
        </is>
      </c>
      <c r="C27" s="19" t="n"/>
      <c r="D27" s="28">
        <f>C3/D26</f>
        <v/>
      </c>
    </row>
    <row r="28">
      <c r="B28" s="34" t="inlineStr">
        <is>
          <t>نقطة التعادل (قيمة المبيعات)</t>
        </is>
      </c>
      <c r="C28" s="19" t="n"/>
      <c r="D28" s="28">
        <f>C3/G21</f>
        <v/>
      </c>
    </row>
    <row r="29">
      <c r="B29" s="34" t="inlineStr">
        <is>
          <t>هامش الأمان</t>
        </is>
      </c>
      <c r="C29" s="19" t="n"/>
      <c r="D29" s="27">
        <f>(H21-D28)/H21</f>
        <v/>
      </c>
    </row>
  </sheetData>
  <sheetProtection selectLockedCells="0" selectUnlockedCells="0" sheet="1" objects="0" insertRows="1" insertHyperlinks="1" autoFilter="0" scenarios="0" formatColumns="0" deleteColumns="1" insertColumns="1" pivotTables="1" deleteRows="1" formatCells="0" formatRows="0" sort="0"/>
  <mergeCells count="11">
    <mergeCell ref="B24:C24"/>
    <mergeCell ref="B29:C29"/>
    <mergeCell ref="B25:C25"/>
    <mergeCell ref="A2:N2"/>
    <mergeCell ref="B28:C28"/>
    <mergeCell ref="B23:C23"/>
    <mergeCell ref="B26:C26"/>
    <mergeCell ref="B27:C27"/>
    <mergeCell ref="C3:D3"/>
    <mergeCell ref="A3:B3"/>
    <mergeCell ref="A1:N1"/>
  </mergeCells>
  <conditionalFormatting sqref="N6:N20">
    <cfRule type="cellIs" priority="1" operator="equal" dxfId="0">
      <formula>1</formula>
    </cfRule>
  </conditionalFormatting>
  <pageMargins left="0.75" right="0.75" top="1" bottom="1" header="0.5" footer="0.5"/>
  <pageSetup orientation="landscape"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2026-10-28T12:43:28Z</dcterms:created>
  <dcterms:modified xmlns:dcterms="http://purl.org/dc/terms/" xmlns:xsi="http://www.w3.org/2001/XMLSchema-instance" xsi:type="dcterms:W3CDTF">2026-10-28T12:43:28Z</dcterms:modified>
</cp:coreProperties>
</file>