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جدول" sheetId="3" state="visible" r:id="rId3"/>
    <sheet xmlns:r="http://schemas.openxmlformats.org/officeDocument/2006/relationships" name="القيد" sheetId="4" state="visible" r:id="rId4"/>
  </sheets>
  <definedNames>
    <definedName name="_xlnm.Print_Area" localSheetId="2">'الجدول'!$A$1:$M$31</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00;[Red]-#,##0.00"/>
    <numFmt numFmtId="167"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0" fillId="0" borderId="5" pivotButton="0" quotePrefix="0" xfId="0"/>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1" fontId="10" fillId="0" borderId="2" applyAlignment="1" pivotButton="0" quotePrefix="0" xfId="0">
      <alignment horizontal="center" vertical="center"/>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7" fontId="10" fillId="0" borderId="2" applyAlignment="1" pivotButton="0" quotePrefix="0" xfId="0">
      <alignment horizontal="center" vertical="center"/>
    </xf>
    <xf numFmtId="166"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6" pivotButton="0" quotePrefix="0" xfId="0"/>
    <xf numFmtId="0" fontId="16" fillId="5" borderId="6" applyAlignment="1" pivotButton="0" quotePrefix="0" xfId="0">
      <alignment horizontal="right" vertical="center" wrapText="1"/>
    </xf>
    <xf numFmtId="166" fontId="16" fillId="5" borderId="6" applyAlignment="1" pivotButton="0" quotePrefix="0" xfId="0">
      <alignment horizontal="center" vertical="center"/>
    </xf>
    <xf numFmtId="165" fontId="10" fillId="0" borderId="2" applyAlignment="1" pivotButton="0" quotePrefix="0" xfId="0">
      <alignment horizontal="center" vertical="center"/>
    </xf>
    <xf numFmtId="0" fontId="10" fillId="0" borderId="2" applyAlignment="1" pivotButton="0" quotePrefix="0" xfId="0">
      <alignment horizontal="right" vertical="center" wrapText="1"/>
    </xf>
  </cellXfs>
  <cellStyles count="1">
    <cellStyle name="Normal" xfId="0" builtinId="0" hidden="0"/>
  </cellStyles>
  <dxfs count="2">
    <dxf>
      <font>
        <name val="Arial"/>
        <b val="1"/>
        <color rgb="007F6000"/>
      </font>
      <fill>
        <patternFill patternType="solid">
          <fgColor rgb="00FFEB9C"/>
        </patternFill>
      </fill>
    </dxf>
    <dxf>
      <font>
        <name val="Arial"/>
        <b val="1"/>
        <color rgb="0014213D"/>
      </font>
      <fill>
        <patternFill patternType="solid">
          <fgColor rgb="00DDE5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جدول المصروفات المستحقة في نهاية الفترة</t>
        </is>
      </c>
    </row>
    <row r="2" ht="4" customHeight="1">
      <c r="A2" s="9" t="n"/>
    </row>
    <row r="4" ht="22" customHeight="1">
      <c r="B4" s="10" t="inlineStr">
        <is>
          <t>فكرة القالب</t>
        </is>
      </c>
    </row>
    <row r="5" ht="34" customHeight="1">
      <c r="A5" s="11" t="inlineStr">
        <is>
          <t>•</t>
        </is>
      </c>
      <c r="B5" s="12" t="inlineStr">
        <is>
          <t>يحسب المصروفات التي استفادت منها الشركة حتى تاريخ الإقفال ولم تصل فواتيرها أو لم تُسجل بعد (كهرباء، فوائد، أتعاب، عمولات...) على أساس عدد الأيام، ويجهز قيد الاستحقاق مجمعًا حسب نوع المصروف.</t>
        </is>
      </c>
    </row>
    <row r="6" ht="22" customHeight="1">
      <c r="B6" s="10" t="inlineStr">
        <is>
          <t>خطوات الاستخدام</t>
        </is>
      </c>
    </row>
    <row r="7" ht="18" customHeight="1">
      <c r="A7" s="11" t="inlineStr">
        <is>
          <t>•</t>
        </is>
      </c>
      <c r="B7" s="12" t="inlineStr">
        <is>
          <t>اكتب تاريخ الإقفال أعلى ورقة «الجدول».</t>
        </is>
      </c>
    </row>
    <row r="8" ht="34" customHeight="1">
      <c r="A8" s="11" t="inlineStr">
        <is>
          <t>•</t>
        </is>
      </c>
      <c r="B8" s="12" t="inlineStr">
        <is>
          <t>لكل بند اكتب المورد والنوع (من القائمة) وبداية ونهاية فترة الخدمة وقيمة الخدمة عن الفترة كاملة، وما سُجل أو فُوتر منها حتى تاريخ الإقفال.</t>
        </is>
      </c>
    </row>
    <row r="9" ht="34" customHeight="1">
      <c r="A9" s="11" t="inlineStr">
        <is>
          <t>•</t>
        </is>
      </c>
      <c r="B9" s="12" t="inlineStr">
        <is>
          <t>يحسب القالب الأيام المنقضية والجزء المكتسب والمبلغ الواجب استحقاقه، وورقة «القيد» تجمع المبالغ حسب النوع في قيد واحد.</t>
        </is>
      </c>
    </row>
    <row r="10" ht="22" customHeight="1">
      <c r="B10" s="10" t="inlineStr">
        <is>
          <t>ملاحظات</t>
        </is>
      </c>
    </row>
    <row r="11" ht="34" customHeight="1">
      <c r="A11" s="11" t="inlineStr">
        <is>
          <t>•</t>
        </is>
      </c>
      <c r="B11" s="12" t="inlineStr">
        <is>
          <t>إذا كان المسجل أكبر من المكتسب تظهر الحالة «مدفوع مقدمًا» ولا يُحسب استحقاق؛ عالجه في جدول المصروفات المقدمة. اعكس قيد الاستحقاق في أول الفترة التالية أو سوّه عند وصول الفاتورة.</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M31"/>
  <sheetViews>
    <sheetView showGridLines="0" rightToLeft="1" workbookViewId="0">
      <pane ySplit="5" topLeftCell="A6" activePane="bottomLeft" state="frozen"/>
      <selection pane="bottomLeft" activeCell="A1" sqref="A1"/>
    </sheetView>
  </sheetViews>
  <sheetFormatPr baseColWidth="8" defaultRowHeight="15"/>
  <cols>
    <col width="5" customWidth="1" min="1" max="1"/>
    <col width="30" customWidth="1" min="2" max="2"/>
    <col width="22" customWidth="1" min="3" max="3"/>
    <col width="15" customWidth="1" min="4" max="4"/>
    <col width="12" customWidth="1" min="5" max="5"/>
    <col width="12" customWidth="1" min="6" max="6"/>
    <col width="14" customWidth="1" min="7" max="7"/>
    <col width="14" customWidth="1" min="8" max="8"/>
    <col width="9" customWidth="1" min="9" max="9"/>
    <col width="10" customWidth="1" min="10" max="10"/>
    <col width="14" customWidth="1" min="11" max="11"/>
    <col width="14" customWidth="1" min="12" max="12"/>
    <col width="14" customWidth="1" min="13" max="13"/>
  </cols>
  <sheetData>
    <row r="1" ht="30" customHeight="1">
      <c r="A1" s="15" t="inlineStr">
        <is>
          <t>جدول المصروفات المستحقة</t>
        </is>
      </c>
      <c r="B1" s="16" t="n"/>
      <c r="C1" s="16" t="n"/>
      <c r="D1" s="16" t="n"/>
      <c r="E1" s="16" t="n"/>
      <c r="F1" s="16" t="n"/>
      <c r="G1" s="16" t="n"/>
      <c r="H1" s="16" t="n"/>
      <c r="I1" s="16" t="n"/>
      <c r="J1" s="16" t="n"/>
      <c r="K1" s="16" t="n"/>
      <c r="L1" s="16" t="n"/>
      <c r="M1" s="16" t="n"/>
    </row>
    <row r="2" ht="30" customHeight="1">
      <c r="A2" s="17" t="inlineStr">
        <is>
          <t>الخلايا الصفراء للإدخال. المستحق = قيمة الفترة × الأيام المنقضية حتى الإقفال ÷ أيام الفترة − المسجل.</t>
        </is>
      </c>
    </row>
    <row r="3">
      <c r="A3" s="18" t="inlineStr">
        <is>
          <t>تاريخ الإقفال</t>
        </is>
      </c>
      <c r="B3" s="19" t="n"/>
      <c r="C3" s="20" t="n">
        <v>46387</v>
      </c>
    </row>
    <row r="5" ht="30" customHeight="1">
      <c r="A5" s="21" t="inlineStr">
        <is>
          <t>م</t>
        </is>
      </c>
      <c r="B5" s="21" t="inlineStr">
        <is>
          <t>البند</t>
        </is>
      </c>
      <c r="C5" s="21" t="inlineStr">
        <is>
          <t>المورد / الجهة</t>
        </is>
      </c>
      <c r="D5" s="21" t="inlineStr">
        <is>
          <t>النوع</t>
        </is>
      </c>
      <c r="E5" s="21" t="inlineStr">
        <is>
          <t>بداية الفترة</t>
        </is>
      </c>
      <c r="F5" s="21" t="inlineStr">
        <is>
          <t>نهاية الفترة</t>
        </is>
      </c>
      <c r="G5" s="21" t="inlineStr">
        <is>
          <t>قيمة الخدمة للفترة</t>
        </is>
      </c>
      <c r="H5" s="21" t="inlineStr">
        <is>
          <t>المسجل / المفوتر</t>
        </is>
      </c>
      <c r="I5" s="21" t="inlineStr">
        <is>
          <t>أيام الفترة</t>
        </is>
      </c>
      <c r="J5" s="21" t="inlineStr">
        <is>
          <t>الأيام حتى الإقفال</t>
        </is>
      </c>
      <c r="K5" s="21" t="inlineStr">
        <is>
          <t>الجزء المكتسب</t>
        </is>
      </c>
      <c r="L5" s="21" t="inlineStr">
        <is>
          <t>المصروف المستحق</t>
        </is>
      </c>
      <c r="M5" s="21" t="inlineStr">
        <is>
          <t>الحالة</t>
        </is>
      </c>
    </row>
    <row r="6">
      <c r="A6" s="22">
        <f>IF(B6="","",ROW()-5)</f>
        <v/>
      </c>
      <c r="B6" s="23" t="inlineStr">
        <is>
          <t>كهرباء المصنع - ديسمبر</t>
        </is>
      </c>
      <c r="C6" s="23" t="inlineStr">
        <is>
          <t>شركة توزيع الكهرباء</t>
        </is>
      </c>
      <c r="D6" s="24" t="inlineStr">
        <is>
          <t>مرافق</t>
        </is>
      </c>
      <c r="E6" s="20" t="n">
        <v>46357</v>
      </c>
      <c r="F6" s="20" t="n">
        <v>46387</v>
      </c>
      <c r="G6" s="25" t="n">
        <v>18500</v>
      </c>
      <c r="H6" s="25" t="n">
        <v>0</v>
      </c>
      <c r="I6" s="26">
        <f>IF(OR(E6="",F6=""),"",F6-E6+1)</f>
        <v/>
      </c>
      <c r="J6" s="26">
        <f>IF(I6="","",MAX(0,MIN(F6,$C$3)-E6+1))</f>
        <v/>
      </c>
      <c r="K6" s="27">
        <f>IF(I6="","",ROUND(G6*J6/I6,2))</f>
        <v/>
      </c>
      <c r="L6" s="27">
        <f>IF(K6="","",MAX(0,K6-N(H6)))</f>
        <v/>
      </c>
      <c r="M6" s="28">
        <f>IF(K6="","",IF(L6&gt;0,"قيد استحقاق",IF(N(H6)&gt;K6,"مدفوع مقدمًا","لا يوجد")))</f>
        <v/>
      </c>
    </row>
    <row r="7">
      <c r="A7" s="22">
        <f>IF(B7="","",ROW()-5)</f>
        <v/>
      </c>
      <c r="B7" s="23" t="inlineStr">
        <is>
          <t>مياه نوفمبر وديسمبر</t>
        </is>
      </c>
      <c r="C7" s="23" t="inlineStr">
        <is>
          <t>شركة المياه</t>
        </is>
      </c>
      <c r="D7" s="24" t="inlineStr">
        <is>
          <t>مرافق</t>
        </is>
      </c>
      <c r="E7" s="20" t="n">
        <v>46327</v>
      </c>
      <c r="F7" s="20" t="n">
        <v>46387</v>
      </c>
      <c r="G7" s="25" t="n">
        <v>4200</v>
      </c>
      <c r="H7" s="25" t="n">
        <v>2100</v>
      </c>
      <c r="I7" s="26">
        <f>IF(OR(E7="",F7=""),"",F7-E7+1)</f>
        <v/>
      </c>
      <c r="J7" s="26">
        <f>IF(I7="","",MAX(0,MIN(F7,$C$3)-E7+1))</f>
        <v/>
      </c>
      <c r="K7" s="27">
        <f>IF(I7="","",ROUND(G7*J7/I7,2))</f>
        <v/>
      </c>
      <c r="L7" s="27">
        <f>IF(K7="","",MAX(0,K7-N(H7)))</f>
        <v/>
      </c>
      <c r="M7" s="28">
        <f>IF(K7="","",IF(L7&gt;0,"قيد استحقاق",IF(N(H7)&gt;K7,"مدفوع مقدمًا","لا يوجد")))</f>
        <v/>
      </c>
    </row>
    <row r="8">
      <c r="A8" s="22">
        <f>IF(B8="","",ROW()-5)</f>
        <v/>
      </c>
      <c r="B8" s="23" t="inlineStr">
        <is>
          <t>فوائد قرض بنكي نصف سنوي</t>
        </is>
      </c>
      <c r="C8" s="23" t="inlineStr">
        <is>
          <t>البنك الأهلي</t>
        </is>
      </c>
      <c r="D8" s="24" t="inlineStr">
        <is>
          <t>فوائد</t>
        </is>
      </c>
      <c r="E8" s="20" t="n">
        <v>46311</v>
      </c>
      <c r="F8" s="20" t="n">
        <v>46492</v>
      </c>
      <c r="G8" s="25" t="n">
        <v>90000</v>
      </c>
      <c r="H8" s="25" t="n">
        <v>0</v>
      </c>
      <c r="I8" s="26">
        <f>IF(OR(E8="",F8=""),"",F8-E8+1)</f>
        <v/>
      </c>
      <c r="J8" s="26">
        <f>IF(I8="","",MAX(0,MIN(F8,$C$3)-E8+1))</f>
        <v/>
      </c>
      <c r="K8" s="27">
        <f>IF(I8="","",ROUND(G8*J8/I8,2))</f>
        <v/>
      </c>
      <c r="L8" s="27">
        <f>IF(K8="","",MAX(0,K8-N(H8)))</f>
        <v/>
      </c>
      <c r="M8" s="28">
        <f>IF(K8="","",IF(L8&gt;0,"قيد استحقاق",IF(N(H8)&gt;K8,"مدفوع مقدمًا","لا يوجد")))</f>
        <v/>
      </c>
    </row>
    <row r="9">
      <c r="A9" s="22">
        <f>IF(B9="","",ROW()-5)</f>
        <v/>
      </c>
      <c r="B9" s="23" t="inlineStr">
        <is>
          <t>أتعاب مراجعة الحسابات السنوية</t>
        </is>
      </c>
      <c r="C9" s="23" t="inlineStr">
        <is>
          <t>مكتب المراجعة</t>
        </is>
      </c>
      <c r="D9" s="24" t="inlineStr">
        <is>
          <t>أتعاب مهنية</t>
        </is>
      </c>
      <c r="E9" s="20" t="n">
        <v>46204</v>
      </c>
      <c r="F9" s="20" t="n">
        <v>46568</v>
      </c>
      <c r="G9" s="25" t="n">
        <v>120000</v>
      </c>
      <c r="H9" s="25" t="n">
        <v>40000</v>
      </c>
      <c r="I9" s="26">
        <f>IF(OR(E9="",F9=""),"",F9-E9+1)</f>
        <v/>
      </c>
      <c r="J9" s="26">
        <f>IF(I9="","",MAX(0,MIN(F9,$C$3)-E9+1))</f>
        <v/>
      </c>
      <c r="K9" s="27">
        <f>IF(I9="","",ROUND(G9*J9/I9,2))</f>
        <v/>
      </c>
      <c r="L9" s="27">
        <f>IF(K9="","",MAX(0,K9-N(H9)))</f>
        <v/>
      </c>
      <c r="M9" s="28">
        <f>IF(K9="","",IF(L9&gt;0,"قيد استحقاق",IF(N(H9)&gt;K9,"مدفوع مقدمًا","لا يوجد")))</f>
        <v/>
      </c>
    </row>
    <row r="10">
      <c r="A10" s="22">
        <f>IF(B10="","",ROW()-5)</f>
        <v/>
      </c>
      <c r="B10" s="23" t="inlineStr">
        <is>
          <t>إيجار المخزن - ديسمبر</t>
        </is>
      </c>
      <c r="C10" s="23" t="inlineStr">
        <is>
          <t>شركة النور العقارية</t>
        </is>
      </c>
      <c r="D10" s="24" t="inlineStr">
        <is>
          <t>إيجارات</t>
        </is>
      </c>
      <c r="E10" s="20" t="n">
        <v>46357</v>
      </c>
      <c r="F10" s="20" t="n">
        <v>46387</v>
      </c>
      <c r="G10" s="25" t="n">
        <v>25000</v>
      </c>
      <c r="H10" s="25" t="n">
        <v>25000</v>
      </c>
      <c r="I10" s="26">
        <f>IF(OR(E10="",F10=""),"",F10-E10+1)</f>
        <v/>
      </c>
      <c r="J10" s="26">
        <f>IF(I10="","",MAX(0,MIN(F10,$C$3)-E10+1))</f>
        <v/>
      </c>
      <c r="K10" s="27">
        <f>IF(I10="","",ROUND(G10*J10/I10,2))</f>
        <v/>
      </c>
      <c r="L10" s="27">
        <f>IF(K10="","",MAX(0,K10-N(H10)))</f>
        <v/>
      </c>
      <c r="M10" s="28">
        <f>IF(K10="","",IF(L10&gt;0,"قيد استحقاق",IF(N(H10)&gt;K10,"مدفوع مقدمًا","لا يوجد")))</f>
        <v/>
      </c>
    </row>
    <row r="11">
      <c r="A11" s="22">
        <f>IF(B11="","",ROW()-5)</f>
        <v/>
      </c>
      <c r="B11" s="23" t="inlineStr">
        <is>
          <t>عمولات مبيعات ديسمبر</t>
        </is>
      </c>
      <c r="C11" s="23" t="inlineStr">
        <is>
          <t>مندوبو المبيعات</t>
        </is>
      </c>
      <c r="D11" s="24" t="inlineStr">
        <is>
          <t>رواتب وعمولات</t>
        </is>
      </c>
      <c r="E11" s="20" t="n">
        <v>46357</v>
      </c>
      <c r="F11" s="20" t="n">
        <v>46387</v>
      </c>
      <c r="G11" s="25" t="n">
        <v>32750</v>
      </c>
      <c r="H11" s="25" t="n">
        <v>0</v>
      </c>
      <c r="I11" s="26">
        <f>IF(OR(E11="",F11=""),"",F11-E11+1)</f>
        <v/>
      </c>
      <c r="J11" s="26">
        <f>IF(I11="","",MAX(0,MIN(F11,$C$3)-E11+1))</f>
        <v/>
      </c>
      <c r="K11" s="27">
        <f>IF(I11="","",ROUND(G11*J11/I11,2))</f>
        <v/>
      </c>
      <c r="L11" s="27">
        <f>IF(K11="","",MAX(0,K11-N(H11)))</f>
        <v/>
      </c>
      <c r="M11" s="28">
        <f>IF(K11="","",IF(L11&gt;0,"قيد استحقاق",IF(N(H11)&gt;K11,"مدفوع مقدمًا","لا يوجد")))</f>
        <v/>
      </c>
    </row>
    <row r="12">
      <c r="A12" s="22">
        <f>IF(B12="","",ROW()-5)</f>
        <v/>
      </c>
      <c r="B12" s="23" t="inlineStr">
        <is>
          <t>عقد صيانة التكييف ربع سنوي</t>
        </is>
      </c>
      <c r="C12" s="23" t="inlineStr">
        <is>
          <t>شركة التبريد الحديثة</t>
        </is>
      </c>
      <c r="D12" s="24" t="inlineStr">
        <is>
          <t>صيانة</t>
        </is>
      </c>
      <c r="E12" s="20" t="n">
        <v>46327</v>
      </c>
      <c r="F12" s="20" t="n">
        <v>46418</v>
      </c>
      <c r="G12" s="25" t="n">
        <v>9000</v>
      </c>
      <c r="H12" s="25" t="n">
        <v>0</v>
      </c>
      <c r="I12" s="26">
        <f>IF(OR(E12="",F12=""),"",F12-E12+1)</f>
        <v/>
      </c>
      <c r="J12" s="26">
        <f>IF(I12="","",MAX(0,MIN(F12,$C$3)-E12+1))</f>
        <v/>
      </c>
      <c r="K12" s="27">
        <f>IF(I12="","",ROUND(G12*J12/I12,2))</f>
        <v/>
      </c>
      <c r="L12" s="27">
        <f>IF(K12="","",MAX(0,K12-N(H12)))</f>
        <v/>
      </c>
      <c r="M12" s="28">
        <f>IF(K12="","",IF(L12&gt;0,"قيد استحقاق",IF(N(H12)&gt;K12,"مدفوع مقدمًا","لا يوجد")))</f>
        <v/>
      </c>
    </row>
    <row r="13">
      <c r="A13" s="22">
        <f>IF(B13="","",ROW()-5)</f>
        <v/>
      </c>
      <c r="B13" s="23" t="inlineStr">
        <is>
          <t>اتصالات وإنترنت - ديسمبر</t>
        </is>
      </c>
      <c r="C13" s="23" t="inlineStr">
        <is>
          <t>شركة الاتصالات</t>
        </is>
      </c>
      <c r="D13" s="24" t="inlineStr">
        <is>
          <t>مرافق</t>
        </is>
      </c>
      <c r="E13" s="20" t="n">
        <v>46357</v>
      </c>
      <c r="F13" s="20" t="n">
        <v>46387</v>
      </c>
      <c r="G13" s="25" t="n">
        <v>6800</v>
      </c>
      <c r="H13" s="25" t="n">
        <v>0</v>
      </c>
      <c r="I13" s="26">
        <f>IF(OR(E13="",F13=""),"",F13-E13+1)</f>
        <v/>
      </c>
      <c r="J13" s="26">
        <f>IF(I13="","",MAX(0,MIN(F13,$C$3)-E13+1))</f>
        <v/>
      </c>
      <c r="K13" s="27">
        <f>IF(I13="","",ROUND(G13*J13/I13,2))</f>
        <v/>
      </c>
      <c r="L13" s="27">
        <f>IF(K13="","",MAX(0,K13-N(H13)))</f>
        <v/>
      </c>
      <c r="M13" s="28">
        <f>IF(K13="","",IF(L13&gt;0,"قيد استحقاق",IF(N(H13)&gt;K13,"مدفوع مقدمًا","لا يوجد")))</f>
        <v/>
      </c>
    </row>
    <row r="14">
      <c r="A14" s="22">
        <f>IF(B14="","",ROW()-5)</f>
        <v/>
      </c>
      <c r="B14" s="23" t="n"/>
      <c r="C14" s="23" t="n"/>
      <c r="D14" s="24" t="n"/>
      <c r="E14" s="20" t="n"/>
      <c r="F14" s="20" t="n"/>
      <c r="G14" s="25" t="n"/>
      <c r="H14" s="25" t="n"/>
      <c r="I14" s="26">
        <f>IF(OR(E14="",F14=""),"",F14-E14+1)</f>
        <v/>
      </c>
      <c r="J14" s="26">
        <f>IF(I14="","",MAX(0,MIN(F14,$C$3)-E14+1))</f>
        <v/>
      </c>
      <c r="K14" s="27">
        <f>IF(I14="","",ROUND(G14*J14/I14,2))</f>
        <v/>
      </c>
      <c r="L14" s="27">
        <f>IF(K14="","",MAX(0,K14-N(H14)))</f>
        <v/>
      </c>
      <c r="M14" s="28">
        <f>IF(K14="","",IF(L14&gt;0,"قيد استحقاق",IF(N(H14)&gt;K14,"مدفوع مقدمًا","لا يوجد")))</f>
        <v/>
      </c>
    </row>
    <row r="15">
      <c r="A15" s="22">
        <f>IF(B15="","",ROW()-5)</f>
        <v/>
      </c>
      <c r="B15" s="23" t="n"/>
      <c r="C15" s="23" t="n"/>
      <c r="D15" s="24" t="n"/>
      <c r="E15" s="20" t="n"/>
      <c r="F15" s="20" t="n"/>
      <c r="G15" s="25" t="n"/>
      <c r="H15" s="25" t="n"/>
      <c r="I15" s="26">
        <f>IF(OR(E15="",F15=""),"",F15-E15+1)</f>
        <v/>
      </c>
      <c r="J15" s="26">
        <f>IF(I15="","",MAX(0,MIN(F15,$C$3)-E15+1))</f>
        <v/>
      </c>
      <c r="K15" s="27">
        <f>IF(I15="","",ROUND(G15*J15/I15,2))</f>
        <v/>
      </c>
      <c r="L15" s="27">
        <f>IF(K15="","",MAX(0,K15-N(H15)))</f>
        <v/>
      </c>
      <c r="M15" s="28">
        <f>IF(K15="","",IF(L15&gt;0,"قيد استحقاق",IF(N(H15)&gt;K15,"مدفوع مقدمًا","لا يوجد")))</f>
        <v/>
      </c>
    </row>
    <row r="16">
      <c r="A16" s="22">
        <f>IF(B16="","",ROW()-5)</f>
        <v/>
      </c>
      <c r="B16" s="23" t="n"/>
      <c r="C16" s="23" t="n"/>
      <c r="D16" s="24" t="n"/>
      <c r="E16" s="20" t="n"/>
      <c r="F16" s="20" t="n"/>
      <c r="G16" s="25" t="n"/>
      <c r="H16" s="25" t="n"/>
      <c r="I16" s="26">
        <f>IF(OR(E16="",F16=""),"",F16-E16+1)</f>
        <v/>
      </c>
      <c r="J16" s="26">
        <f>IF(I16="","",MAX(0,MIN(F16,$C$3)-E16+1))</f>
        <v/>
      </c>
      <c r="K16" s="27">
        <f>IF(I16="","",ROUND(G16*J16/I16,2))</f>
        <v/>
      </c>
      <c r="L16" s="27">
        <f>IF(K16="","",MAX(0,K16-N(H16)))</f>
        <v/>
      </c>
      <c r="M16" s="28">
        <f>IF(K16="","",IF(L16&gt;0,"قيد استحقاق",IF(N(H16)&gt;K16,"مدفوع مقدمًا","لا يوجد")))</f>
        <v/>
      </c>
    </row>
    <row r="17">
      <c r="A17" s="22">
        <f>IF(B17="","",ROW()-5)</f>
        <v/>
      </c>
      <c r="B17" s="23" t="n"/>
      <c r="C17" s="23" t="n"/>
      <c r="D17" s="24" t="n"/>
      <c r="E17" s="20" t="n"/>
      <c r="F17" s="20" t="n"/>
      <c r="G17" s="25" t="n"/>
      <c r="H17" s="25" t="n"/>
      <c r="I17" s="26">
        <f>IF(OR(E17="",F17=""),"",F17-E17+1)</f>
        <v/>
      </c>
      <c r="J17" s="26">
        <f>IF(I17="","",MAX(0,MIN(F17,$C$3)-E17+1))</f>
        <v/>
      </c>
      <c r="K17" s="27">
        <f>IF(I17="","",ROUND(G17*J17/I17,2))</f>
        <v/>
      </c>
      <c r="L17" s="27">
        <f>IF(K17="","",MAX(0,K17-N(H17)))</f>
        <v/>
      </c>
      <c r="M17" s="28">
        <f>IF(K17="","",IF(L17&gt;0,"قيد استحقاق",IF(N(H17)&gt;K17,"مدفوع مقدمًا","لا يوجد")))</f>
        <v/>
      </c>
    </row>
    <row r="18">
      <c r="A18" s="22">
        <f>IF(B18="","",ROW()-5)</f>
        <v/>
      </c>
      <c r="B18" s="23" t="n"/>
      <c r="C18" s="23" t="n"/>
      <c r="D18" s="24" t="n"/>
      <c r="E18" s="20" t="n"/>
      <c r="F18" s="20" t="n"/>
      <c r="G18" s="25" t="n"/>
      <c r="H18" s="25" t="n"/>
      <c r="I18" s="26">
        <f>IF(OR(E18="",F18=""),"",F18-E18+1)</f>
        <v/>
      </c>
      <c r="J18" s="26">
        <f>IF(I18="","",MAX(0,MIN(F18,$C$3)-E18+1))</f>
        <v/>
      </c>
      <c r="K18" s="27">
        <f>IF(I18="","",ROUND(G18*J18/I18,2))</f>
        <v/>
      </c>
      <c r="L18" s="27">
        <f>IF(K18="","",MAX(0,K18-N(H18)))</f>
        <v/>
      </c>
      <c r="M18" s="28">
        <f>IF(K18="","",IF(L18&gt;0,"قيد استحقاق",IF(N(H18)&gt;K18,"مدفوع مقدمًا","لا يوجد")))</f>
        <v/>
      </c>
    </row>
    <row r="19">
      <c r="A19" s="22">
        <f>IF(B19="","",ROW()-5)</f>
        <v/>
      </c>
      <c r="B19" s="23" t="n"/>
      <c r="C19" s="23" t="n"/>
      <c r="D19" s="24" t="n"/>
      <c r="E19" s="20" t="n"/>
      <c r="F19" s="20" t="n"/>
      <c r="G19" s="25" t="n"/>
      <c r="H19" s="25" t="n"/>
      <c r="I19" s="26">
        <f>IF(OR(E19="",F19=""),"",F19-E19+1)</f>
        <v/>
      </c>
      <c r="J19" s="26">
        <f>IF(I19="","",MAX(0,MIN(F19,$C$3)-E19+1))</f>
        <v/>
      </c>
      <c r="K19" s="27">
        <f>IF(I19="","",ROUND(G19*J19/I19,2))</f>
        <v/>
      </c>
      <c r="L19" s="27">
        <f>IF(K19="","",MAX(0,K19-N(H19)))</f>
        <v/>
      </c>
      <c r="M19" s="28">
        <f>IF(K19="","",IF(L19&gt;0,"قيد استحقاق",IF(N(H19)&gt;K19,"مدفوع مقدمًا","لا يوجد")))</f>
        <v/>
      </c>
    </row>
    <row r="20">
      <c r="A20" s="22">
        <f>IF(B20="","",ROW()-5)</f>
        <v/>
      </c>
      <c r="B20" s="23" t="n"/>
      <c r="C20" s="23" t="n"/>
      <c r="D20" s="24" t="n"/>
      <c r="E20" s="20" t="n"/>
      <c r="F20" s="20" t="n"/>
      <c r="G20" s="25" t="n"/>
      <c r="H20" s="25" t="n"/>
      <c r="I20" s="26">
        <f>IF(OR(E20="",F20=""),"",F20-E20+1)</f>
        <v/>
      </c>
      <c r="J20" s="26">
        <f>IF(I20="","",MAX(0,MIN(F20,$C$3)-E20+1))</f>
        <v/>
      </c>
      <c r="K20" s="27">
        <f>IF(I20="","",ROUND(G20*J20/I20,2))</f>
        <v/>
      </c>
      <c r="L20" s="27">
        <f>IF(K20="","",MAX(0,K20-N(H20)))</f>
        <v/>
      </c>
      <c r="M20" s="28">
        <f>IF(K20="","",IF(L20&gt;0,"قيد استحقاق",IF(N(H20)&gt;K20,"مدفوع مقدمًا","لا يوجد")))</f>
        <v/>
      </c>
    </row>
    <row r="21">
      <c r="A21" s="22">
        <f>IF(B21="","",ROW()-5)</f>
        <v/>
      </c>
      <c r="B21" s="23" t="n"/>
      <c r="C21" s="23" t="n"/>
      <c r="D21" s="24" t="n"/>
      <c r="E21" s="20" t="n"/>
      <c r="F21" s="20" t="n"/>
      <c r="G21" s="25" t="n"/>
      <c r="H21" s="25" t="n"/>
      <c r="I21" s="26">
        <f>IF(OR(E21="",F21=""),"",F21-E21+1)</f>
        <v/>
      </c>
      <c r="J21" s="26">
        <f>IF(I21="","",MAX(0,MIN(F21,$C$3)-E21+1))</f>
        <v/>
      </c>
      <c r="K21" s="27">
        <f>IF(I21="","",ROUND(G21*J21/I21,2))</f>
        <v/>
      </c>
      <c r="L21" s="27">
        <f>IF(K21="","",MAX(0,K21-N(H21)))</f>
        <v/>
      </c>
      <c r="M21" s="28">
        <f>IF(K21="","",IF(L21&gt;0,"قيد استحقاق",IF(N(H21)&gt;K21,"مدفوع مقدمًا","لا يوجد")))</f>
        <v/>
      </c>
    </row>
    <row r="22">
      <c r="A22" s="22">
        <f>IF(B22="","",ROW()-5)</f>
        <v/>
      </c>
      <c r="B22" s="23" t="n"/>
      <c r="C22" s="23" t="n"/>
      <c r="D22" s="24" t="n"/>
      <c r="E22" s="20" t="n"/>
      <c r="F22" s="20" t="n"/>
      <c r="G22" s="25" t="n"/>
      <c r="H22" s="25" t="n"/>
      <c r="I22" s="26">
        <f>IF(OR(E22="",F22=""),"",F22-E22+1)</f>
        <v/>
      </c>
      <c r="J22" s="26">
        <f>IF(I22="","",MAX(0,MIN(F22,$C$3)-E22+1))</f>
        <v/>
      </c>
      <c r="K22" s="27">
        <f>IF(I22="","",ROUND(G22*J22/I22,2))</f>
        <v/>
      </c>
      <c r="L22" s="27">
        <f>IF(K22="","",MAX(0,K22-N(H22)))</f>
        <v/>
      </c>
      <c r="M22" s="28">
        <f>IF(K22="","",IF(L22&gt;0,"قيد استحقاق",IF(N(H22)&gt;K22,"مدفوع مقدمًا","لا يوجد")))</f>
        <v/>
      </c>
    </row>
    <row r="23">
      <c r="A23" s="22">
        <f>IF(B23="","",ROW()-5)</f>
        <v/>
      </c>
      <c r="B23" s="23" t="n"/>
      <c r="C23" s="23" t="n"/>
      <c r="D23" s="24" t="n"/>
      <c r="E23" s="20" t="n"/>
      <c r="F23" s="20" t="n"/>
      <c r="G23" s="25" t="n"/>
      <c r="H23" s="25" t="n"/>
      <c r="I23" s="26">
        <f>IF(OR(E23="",F23=""),"",F23-E23+1)</f>
        <v/>
      </c>
      <c r="J23" s="26">
        <f>IF(I23="","",MAX(0,MIN(F23,$C$3)-E23+1))</f>
        <v/>
      </c>
      <c r="K23" s="27">
        <f>IF(I23="","",ROUND(G23*J23/I23,2))</f>
        <v/>
      </c>
      <c r="L23" s="27">
        <f>IF(K23="","",MAX(0,K23-N(H23)))</f>
        <v/>
      </c>
      <c r="M23" s="28">
        <f>IF(K23="","",IF(L23&gt;0,"قيد استحقاق",IF(N(H23)&gt;K23,"مدفوع مقدمًا","لا يوجد")))</f>
        <v/>
      </c>
    </row>
    <row r="24">
      <c r="A24" s="22">
        <f>IF(B24="","",ROW()-5)</f>
        <v/>
      </c>
      <c r="B24" s="23" t="n"/>
      <c r="C24" s="23" t="n"/>
      <c r="D24" s="24" t="n"/>
      <c r="E24" s="20" t="n"/>
      <c r="F24" s="20" t="n"/>
      <c r="G24" s="25" t="n"/>
      <c r="H24" s="25" t="n"/>
      <c r="I24" s="26">
        <f>IF(OR(E24="",F24=""),"",F24-E24+1)</f>
        <v/>
      </c>
      <c r="J24" s="26">
        <f>IF(I24="","",MAX(0,MIN(F24,$C$3)-E24+1))</f>
        <v/>
      </c>
      <c r="K24" s="27">
        <f>IF(I24="","",ROUND(G24*J24/I24,2))</f>
        <v/>
      </c>
      <c r="L24" s="27">
        <f>IF(K24="","",MAX(0,K24-N(H24)))</f>
        <v/>
      </c>
      <c r="M24" s="28">
        <f>IF(K24="","",IF(L24&gt;0,"قيد استحقاق",IF(N(H24)&gt;K24,"مدفوع مقدمًا","لا يوجد")))</f>
        <v/>
      </c>
    </row>
    <row r="25">
      <c r="A25" s="22">
        <f>IF(B25="","",ROW()-5)</f>
        <v/>
      </c>
      <c r="B25" s="23" t="n"/>
      <c r="C25" s="23" t="n"/>
      <c r="D25" s="24" t="n"/>
      <c r="E25" s="20" t="n"/>
      <c r="F25" s="20" t="n"/>
      <c r="G25" s="25" t="n"/>
      <c r="H25" s="25" t="n"/>
      <c r="I25" s="26">
        <f>IF(OR(E25="",F25=""),"",F25-E25+1)</f>
        <v/>
      </c>
      <c r="J25" s="26">
        <f>IF(I25="","",MAX(0,MIN(F25,$C$3)-E25+1))</f>
        <v/>
      </c>
      <c r="K25" s="27">
        <f>IF(I25="","",ROUND(G25*J25/I25,2))</f>
        <v/>
      </c>
      <c r="L25" s="27">
        <f>IF(K25="","",MAX(0,K25-N(H25)))</f>
        <v/>
      </c>
      <c r="M25" s="28">
        <f>IF(K25="","",IF(L25&gt;0,"قيد استحقاق",IF(N(H25)&gt;K25,"مدفوع مقدمًا","لا يوجد")))</f>
        <v/>
      </c>
    </row>
    <row r="26">
      <c r="A26" s="22">
        <f>IF(B26="","",ROW()-5)</f>
        <v/>
      </c>
      <c r="B26" s="23" t="n"/>
      <c r="C26" s="23" t="n"/>
      <c r="D26" s="24" t="n"/>
      <c r="E26" s="20" t="n"/>
      <c r="F26" s="20" t="n"/>
      <c r="G26" s="25" t="n"/>
      <c r="H26" s="25" t="n"/>
      <c r="I26" s="26">
        <f>IF(OR(E26="",F26=""),"",F26-E26+1)</f>
        <v/>
      </c>
      <c r="J26" s="26">
        <f>IF(I26="","",MAX(0,MIN(F26,$C$3)-E26+1))</f>
        <v/>
      </c>
      <c r="K26" s="27">
        <f>IF(I26="","",ROUND(G26*J26/I26,2))</f>
        <v/>
      </c>
      <c r="L26" s="27">
        <f>IF(K26="","",MAX(0,K26-N(H26)))</f>
        <v/>
      </c>
      <c r="M26" s="28">
        <f>IF(K26="","",IF(L26&gt;0,"قيد استحقاق",IF(N(H26)&gt;K26,"مدفوع مقدمًا","لا يوجد")))</f>
        <v/>
      </c>
    </row>
    <row r="27">
      <c r="A27" s="22">
        <f>IF(B27="","",ROW()-5)</f>
        <v/>
      </c>
      <c r="B27" s="23" t="n"/>
      <c r="C27" s="23" t="n"/>
      <c r="D27" s="24" t="n"/>
      <c r="E27" s="20" t="n"/>
      <c r="F27" s="20" t="n"/>
      <c r="G27" s="25" t="n"/>
      <c r="H27" s="25" t="n"/>
      <c r="I27" s="26">
        <f>IF(OR(E27="",F27=""),"",F27-E27+1)</f>
        <v/>
      </c>
      <c r="J27" s="26">
        <f>IF(I27="","",MAX(0,MIN(F27,$C$3)-E27+1))</f>
        <v/>
      </c>
      <c r="K27" s="27">
        <f>IF(I27="","",ROUND(G27*J27/I27,2))</f>
        <v/>
      </c>
      <c r="L27" s="27">
        <f>IF(K27="","",MAX(0,K27-N(H27)))</f>
        <v/>
      </c>
      <c r="M27" s="28">
        <f>IF(K27="","",IF(L27&gt;0,"قيد استحقاق",IF(N(H27)&gt;K27,"مدفوع مقدمًا","لا يوجد")))</f>
        <v/>
      </c>
    </row>
    <row r="28">
      <c r="A28" s="22">
        <f>IF(B28="","",ROW()-5)</f>
        <v/>
      </c>
      <c r="B28" s="23" t="n"/>
      <c r="C28" s="23" t="n"/>
      <c r="D28" s="24" t="n"/>
      <c r="E28" s="20" t="n"/>
      <c r="F28" s="20" t="n"/>
      <c r="G28" s="25" t="n"/>
      <c r="H28" s="25" t="n"/>
      <c r="I28" s="26">
        <f>IF(OR(E28="",F28=""),"",F28-E28+1)</f>
        <v/>
      </c>
      <c r="J28" s="26">
        <f>IF(I28="","",MAX(0,MIN(F28,$C$3)-E28+1))</f>
        <v/>
      </c>
      <c r="K28" s="27">
        <f>IF(I28="","",ROUND(G28*J28/I28,2))</f>
        <v/>
      </c>
      <c r="L28" s="27">
        <f>IF(K28="","",MAX(0,K28-N(H28)))</f>
        <v/>
      </c>
      <c r="M28" s="28">
        <f>IF(K28="","",IF(L28&gt;0,"قيد استحقاق",IF(N(H28)&gt;K28,"مدفوع مقدمًا","لا يوجد")))</f>
        <v/>
      </c>
    </row>
    <row r="29">
      <c r="A29" s="22">
        <f>IF(B29="","",ROW()-5)</f>
        <v/>
      </c>
      <c r="B29" s="23" t="n"/>
      <c r="C29" s="23" t="n"/>
      <c r="D29" s="24" t="n"/>
      <c r="E29" s="20" t="n"/>
      <c r="F29" s="20" t="n"/>
      <c r="G29" s="25" t="n"/>
      <c r="H29" s="25" t="n"/>
      <c r="I29" s="26">
        <f>IF(OR(E29="",F29=""),"",F29-E29+1)</f>
        <v/>
      </c>
      <c r="J29" s="26">
        <f>IF(I29="","",MAX(0,MIN(F29,$C$3)-E29+1))</f>
        <v/>
      </c>
      <c r="K29" s="27">
        <f>IF(I29="","",ROUND(G29*J29/I29,2))</f>
        <v/>
      </c>
      <c r="L29" s="27">
        <f>IF(K29="","",MAX(0,K29-N(H29)))</f>
        <v/>
      </c>
      <c r="M29" s="28">
        <f>IF(K29="","",IF(L29&gt;0,"قيد استحقاق",IF(N(H29)&gt;K29,"مدفوع مقدمًا","لا يوجد")))</f>
        <v/>
      </c>
    </row>
    <row r="30">
      <c r="A30" s="22">
        <f>IF(B30="","",ROW()-5)</f>
        <v/>
      </c>
      <c r="B30" s="23" t="n"/>
      <c r="C30" s="23" t="n"/>
      <c r="D30" s="24" t="n"/>
      <c r="E30" s="20" t="n"/>
      <c r="F30" s="20" t="n"/>
      <c r="G30" s="25" t="n"/>
      <c r="H30" s="25" t="n"/>
      <c r="I30" s="26">
        <f>IF(OR(E30="",F30=""),"",F30-E30+1)</f>
        <v/>
      </c>
      <c r="J30" s="26">
        <f>IF(I30="","",MAX(0,MIN(F30,$C$3)-E30+1))</f>
        <v/>
      </c>
      <c r="K30" s="27">
        <f>IF(I30="","",ROUND(G30*J30/I30,2))</f>
        <v/>
      </c>
      <c r="L30" s="27">
        <f>IF(K30="","",MAX(0,K30-N(H30)))</f>
        <v/>
      </c>
      <c r="M30" s="28">
        <f>IF(K30="","",IF(L30&gt;0,"قيد استحقاق",IF(N(H30)&gt;K30,"مدفوع مقدمًا","لا يوجد")))</f>
        <v/>
      </c>
    </row>
    <row r="31">
      <c r="A31" s="29" t="n"/>
      <c r="B31" s="30" t="inlineStr">
        <is>
          <t>الإجمالي</t>
        </is>
      </c>
      <c r="C31" s="29" t="n"/>
      <c r="D31" s="29" t="n"/>
      <c r="E31" s="29" t="n"/>
      <c r="F31" s="29" t="n"/>
      <c r="G31" s="31">
        <f>SUM(G6:G30)</f>
        <v/>
      </c>
      <c r="H31" s="31">
        <f>SUM(H6:H30)</f>
        <v/>
      </c>
      <c r="I31" s="29" t="n"/>
      <c r="J31" s="29" t="n"/>
      <c r="K31" s="31">
        <f>SUM(K6:K30)</f>
        <v/>
      </c>
      <c r="L31" s="31">
        <f>SUM(L6:L30)</f>
        <v/>
      </c>
      <c r="M31" s="29" t="n"/>
    </row>
  </sheetData>
  <sheetProtection selectLockedCells="0" selectUnlockedCells="0" sheet="1" objects="0" insertRows="1" insertHyperlinks="1" autoFilter="0" scenarios="0" formatColumns="0" deleteColumns="1" insertColumns="1" pivotTables="1" deleteRows="1" formatCells="0" formatRows="0" sort="0"/>
  <mergeCells count="3">
    <mergeCell ref="A3:B3"/>
    <mergeCell ref="A2:M2"/>
    <mergeCell ref="A1:M1"/>
  </mergeCells>
  <conditionalFormatting sqref="M6:M30">
    <cfRule type="cellIs" priority="1" operator="equal" dxfId="0">
      <formula>"قيد استحقاق"</formula>
    </cfRule>
    <cfRule type="cellIs" priority="2" operator="equal" dxfId="1">
      <formula>"مدفوع مقدمًا"</formula>
    </cfRule>
  </conditionalFormatting>
  <dataValidations count="1">
    <dataValidation sqref="D6:D30" showDropDown="0" showInputMessage="0" showErrorMessage="0" allowBlank="1" type="list">
      <formula1>"مرافق,فوائد,أتعاب مهنية,إيجارات,رواتب وعمولات,صيانة,أخرى"</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C17"/>
  <sheetViews>
    <sheetView showGridLines="0" rightToLeft="1" workbookViewId="0">
      <selection activeCell="A1" sqref="A1"/>
    </sheetView>
  </sheetViews>
  <sheetFormatPr baseColWidth="8" defaultRowHeight="15"/>
  <cols>
    <col width="46" customWidth="1" min="1" max="1"/>
    <col width="16" customWidth="1" min="2" max="2"/>
    <col width="16" customWidth="1" min="3" max="3"/>
  </cols>
  <sheetData>
    <row r="1" ht="30" customHeight="1">
      <c r="A1" s="15" t="inlineStr">
        <is>
          <t>قيد المصروفات المستحقة</t>
        </is>
      </c>
      <c r="B1" s="16" t="n"/>
      <c r="C1" s="16" t="n"/>
    </row>
    <row r="2" ht="30" customHeight="1">
      <c r="A2" s="17" t="inlineStr">
        <is>
          <t>يُجمع المستحق حسب النوع من ورقة «الجدول».</t>
        </is>
      </c>
    </row>
    <row r="3">
      <c r="A3" s="18" t="inlineStr">
        <is>
          <t>تاريخ القيد</t>
        </is>
      </c>
      <c r="B3" s="32">
        <f>'الجدول'!C3</f>
        <v/>
      </c>
    </row>
    <row r="5" ht="30" customHeight="1">
      <c r="A5" s="21" t="inlineStr">
        <is>
          <t>الحساب</t>
        </is>
      </c>
      <c r="B5" s="21" t="inlineStr">
        <is>
          <t>مدين</t>
        </is>
      </c>
      <c r="C5" s="21" t="inlineStr">
        <is>
          <t>دائن</t>
        </is>
      </c>
    </row>
    <row r="6">
      <c r="A6" s="33" t="inlineStr">
        <is>
          <t>من حـ/ مصروف مرافق</t>
        </is>
      </c>
      <c r="B6" s="27">
        <f>SUMIFS('الجدول'!$L$6:$L$30,'الجدول'!$D$6:$D$30,"مرافق")</f>
        <v/>
      </c>
      <c r="C6" s="27" t="n"/>
    </row>
    <row r="7">
      <c r="A7" s="33" t="inlineStr">
        <is>
          <t>من حـ/ مصروف فوائد</t>
        </is>
      </c>
      <c r="B7" s="27">
        <f>SUMIFS('الجدول'!$L$6:$L$30,'الجدول'!$D$6:$D$30,"فوائد")</f>
        <v/>
      </c>
      <c r="C7" s="27" t="n"/>
    </row>
    <row r="8">
      <c r="A8" s="33" t="inlineStr">
        <is>
          <t>من حـ/ مصروف أتعاب مهنية</t>
        </is>
      </c>
      <c r="B8" s="27">
        <f>SUMIFS('الجدول'!$L$6:$L$30,'الجدول'!$D$6:$D$30,"أتعاب مهنية")</f>
        <v/>
      </c>
      <c r="C8" s="27" t="n"/>
    </row>
    <row r="9">
      <c r="A9" s="33" t="inlineStr">
        <is>
          <t>من حـ/ مصروف إيجارات</t>
        </is>
      </c>
      <c r="B9" s="27">
        <f>SUMIFS('الجدول'!$L$6:$L$30,'الجدول'!$D$6:$D$30,"إيجارات")</f>
        <v/>
      </c>
      <c r="C9" s="27" t="n"/>
    </row>
    <row r="10">
      <c r="A10" s="33" t="inlineStr">
        <is>
          <t>من حـ/ مصروف رواتب وعمولات</t>
        </is>
      </c>
      <c r="B10" s="27">
        <f>SUMIFS('الجدول'!$L$6:$L$30,'الجدول'!$D$6:$D$30,"رواتب وعمولات")</f>
        <v/>
      </c>
      <c r="C10" s="27" t="n"/>
    </row>
    <row r="11">
      <c r="A11" s="33" t="inlineStr">
        <is>
          <t>من حـ/ مصروف صيانة</t>
        </is>
      </c>
      <c r="B11" s="27">
        <f>SUMIFS('الجدول'!$L$6:$L$30,'الجدول'!$D$6:$D$30,"صيانة")</f>
        <v/>
      </c>
      <c r="C11" s="27" t="n"/>
    </row>
    <row r="12">
      <c r="A12" s="33" t="inlineStr">
        <is>
          <t>من حـ/ مصروف أخرى</t>
        </is>
      </c>
      <c r="B12" s="27">
        <f>SUMIFS('الجدول'!$L$6:$L$30,'الجدول'!$D$6:$D$30,"أخرى")</f>
        <v/>
      </c>
      <c r="C12" s="27" t="n"/>
    </row>
    <row r="13">
      <c r="A13" s="33" t="inlineStr">
        <is>
          <t>إلى حـ/ مصروفات مستحقة (التزامات متداولة)</t>
        </is>
      </c>
      <c r="B13" s="27" t="n"/>
      <c r="C13" s="27">
        <f>SUM(B6:B12)</f>
        <v/>
      </c>
    </row>
    <row r="14">
      <c r="A14" s="30" t="inlineStr">
        <is>
          <t>الإجمالي</t>
        </is>
      </c>
      <c r="B14" s="31">
        <f>SUM(B6:B13)</f>
        <v/>
      </c>
      <c r="C14" s="31">
        <f>SUM(C6:C13)</f>
        <v/>
      </c>
    </row>
    <row r="15">
      <c r="A15" s="33" t="inlineStr">
        <is>
          <t>الفرق (يجب أن يكون صفرًا)</t>
        </is>
      </c>
      <c r="B15" s="27">
        <f>B14-C14</f>
        <v/>
      </c>
    </row>
    <row r="17" ht="48" customHeight="1">
      <c r="A17" s="17" t="inlineStr">
        <is>
          <t>في أول يوم من الفترة التالية يُعكس هذا القيد (من حـ/ المصروفات المستحقة إلى حـ/ المصروف)، ثم تُسجل الفاتورة كاملة عند وصولها، فيبقى في الفترة الجديدة نصيبها فقط.</t>
        </is>
      </c>
    </row>
  </sheetData>
  <sheetProtection selectLockedCells="0" selectUnlockedCells="0" sheet="1" objects="0" insertRows="1" insertHyperlinks="1" autoFilter="0" scenarios="0" formatColumns="0" deleteColumns="1" insertColumns="1" pivotTables="1" deleteRows="1" formatCells="0" formatRows="0" sort="0"/>
  <mergeCells count="3">
    <mergeCell ref="A1:C1"/>
    <mergeCell ref="A2:C2"/>
    <mergeCell ref="A17:C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2026-10-29T09:33:58Z</dcterms:created>
  <dcterms:modified xmlns:dcterms="http://purl.org/dc/terms/" xmlns:xsi="http://www.w3.org/2001/XMLSchema-instance" xsi:type="dcterms:W3CDTF">2026-10-29T09:33:58Z</dcterms:modified>
</cp:coreProperties>
</file>