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فواتير" sheetId="3" state="visible" r:id="rId3"/>
    <sheet xmlns:r="http://schemas.openxmlformats.org/officeDocument/2006/relationships" name="الملخص" sheetId="4" state="visible" r:id="rId4"/>
  </sheets>
  <definedNames>
    <definedName name="_xlnm.Print_Area" localSheetId="2">'الفواتير'!$A$1:$K$46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#,##0;[Red]-#,##0"/>
    <numFmt numFmtId="167" formatCode="#,##0.00;[Red]-#,##0.00"/>
    <numFmt numFmtId="168" formatCode="0.0%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  <font>
      <name val="Arial"/>
      <b val="1"/>
      <color rgb="00FFFFFF"/>
      <sz val="12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0" fillId="0" borderId="5" pivotButton="0" quotePrefix="0" xfId="0"/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1" fontId="10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center" vertical="center"/>
      <protection locked="0" hidden="0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5" fontId="10" fillId="0" borderId="2" applyAlignment="1" pivotButton="0" quotePrefix="0" xfId="0">
      <alignment horizontal="center" vertical="center"/>
    </xf>
    <xf numFmtId="167" fontId="10" fillId="4" borderId="2" applyAlignment="1" applyProtection="1" pivotButton="0" quotePrefix="0" xfId="0">
      <alignment horizontal="center" vertical="center"/>
      <protection locked="0" hidden="0"/>
    </xf>
    <xf numFmtId="167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6" fillId="5" borderId="6" pivotButton="0" quotePrefix="0" xfId="0"/>
    <xf numFmtId="0" fontId="16" fillId="5" borderId="6" applyAlignment="1" pivotButton="0" quotePrefix="0" xfId="0">
      <alignment horizontal="right" vertical="center" wrapText="1"/>
    </xf>
    <xf numFmtId="167" fontId="16" fillId="5" borderId="6" applyAlignment="1" pivotButton="0" quotePrefix="0" xfId="0">
      <alignment horizontal="center" vertical="center"/>
    </xf>
    <xf numFmtId="166" fontId="16" fillId="5" borderId="6" applyAlignment="1" pivotButton="0" quotePrefix="0" xfId="0">
      <alignment horizontal="center" vertical="center"/>
    </xf>
    <xf numFmtId="168" fontId="15" fillId="3" borderId="2" applyAlignment="1" pivotButton="0" quotePrefix="0" xfId="0">
      <alignment horizontal="center" vertical="center"/>
    </xf>
    <xf numFmtId="0" fontId="17" fillId="3" borderId="0" applyAlignment="1" pivotButton="0" quotePrefix="0" xfId="0">
      <alignment horizontal="right" vertical="center"/>
    </xf>
    <xf numFmtId="168" fontId="10" fillId="0" borderId="2" applyAlignment="1" pivotButton="0" quotePrefix="0" xfId="0">
      <alignment horizontal="center" vertical="center"/>
    </xf>
    <xf numFmtId="168" fontId="16" fillId="5" borderId="6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rial"/>
        <b val="1"/>
        <color rgb="009C0006"/>
      </font>
      <fill>
        <patternFill patternType="solid">
          <fgColor rgb="00F8D7DA"/>
        </patternFill>
      </fill>
    </dxf>
    <dxf>
      <font>
        <name val="Arial"/>
        <b val="1"/>
        <color rgb="00274E13"/>
      </font>
      <fill>
        <patternFill patternType="solid">
          <fgColor rgb="00D9EAD3"/>
        </patternFill>
      </fill>
    </dxf>
    <dxf>
      <font>
        <name val="Arial"/>
        <b val="1"/>
        <color rgb="007F6000"/>
      </font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المتبقي على كل عميل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'الملخص'!D22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'الملخص'!$A$23:$A$27</f>
            </numRef>
          </cat>
          <val>
            <numRef>
              <f>'الملخص'!$D$23:$D$27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32</row>
      <rowOff>0</rowOff>
    </from>
    <ext cx="57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متابعة فواتير المبيعات وحالة التحصيل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سجل لكل فواتير المبيعات الآجلة: تاريخ الاستحقاق والمحصل والمتبقي وأيام التأخير، وحالة كل فاتورة تلقائيًا (مسددة، مسددة جزئيًا، لم تستحق، متأخرة)، مع ملخص للتحصيل وأعمار المتأخرات وأرصدة كل عميل.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تاريخ التقرير أعلى ورقة «الفواتير» (عادة تاريخ اليوم أو آخر الشهر).</t>
        </is>
      </c>
    </row>
    <row r="8" ht="34" customHeight="1">
      <c r="A8" s="11" t="inlineStr">
        <is>
          <t>•</t>
        </is>
      </c>
      <c r="B8" s="12" t="inlineStr">
        <is>
          <t>سجّل كل فاتورة: الرقم والعميل والتاريخ ومدة السداد المتفق عليها بالأيام والقيمة، ثم حدّث عمود «المحصل» عند كل تحصيل.</t>
        </is>
      </c>
    </row>
    <row r="9" ht="18" customHeight="1">
      <c r="A9" s="11" t="inlineStr">
        <is>
          <t>•</t>
        </is>
      </c>
      <c r="B9" s="12" t="inlineStr">
        <is>
          <t>في ورقة «الملخص» اكتب أسماء العملاء كما في السجل لتظهر أرصدتهم ومتأخراتهم ونسبة التحصيل.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الفاتورة التي تجاوزت تاريخ استحقاقها ولم تُسدد بالكامل تظهر «متأخرة» حتى لو حُصّل جزء منها. للتحليل التفصيلي لأعمار الديون استخدم قالب تحليل أعمار ديون العملاء.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6"/>
  <sheetViews>
    <sheetView showGridLines="0"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13" customWidth="1" min="2" max="2"/>
    <col width="26" customWidth="1" min="3" max="3"/>
    <col width="12" customWidth="1" min="4" max="4"/>
    <col width="10" customWidth="1" min="5" max="5"/>
    <col width="12" customWidth="1" min="6" max="6"/>
    <col width="14" customWidth="1" min="7" max="7"/>
    <col width="14" customWidth="1" min="8" max="8"/>
    <col width="14" customWidth="1" min="9" max="9"/>
    <col width="10" customWidth="1" min="10" max="10"/>
    <col width="15" customWidth="1" min="11" max="11"/>
  </cols>
  <sheetData>
    <row r="1" ht="30" customHeight="1">
      <c r="A1" s="15" t="inlineStr">
        <is>
          <t>سجل الفواتير وحالة السداد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</row>
    <row r="2" ht="30" customHeight="1">
      <c r="A2" s="17" t="inlineStr">
        <is>
          <t>الخلايا الصفراء للإدخال. الحالة وأيام التأخير تُحسب حسب تاريخ التقرير.</t>
        </is>
      </c>
    </row>
    <row r="3">
      <c r="A3" s="18" t="inlineStr">
        <is>
          <t>تاريخ التقرير</t>
        </is>
      </c>
      <c r="B3" s="19" t="n"/>
      <c r="C3" s="20" t="n">
        <v>46326</v>
      </c>
    </row>
    <row r="5" ht="30" customHeight="1">
      <c r="A5" s="21" t="inlineStr">
        <is>
          <t>م</t>
        </is>
      </c>
      <c r="B5" s="21" t="inlineStr">
        <is>
          <t>رقم الفاتورة</t>
        </is>
      </c>
      <c r="C5" s="21" t="inlineStr">
        <is>
          <t>العميل</t>
        </is>
      </c>
      <c r="D5" s="21" t="inlineStr">
        <is>
          <t>تاريخ الفاتورة</t>
        </is>
      </c>
      <c r="E5" s="21" t="inlineStr">
        <is>
          <t>مدة السداد (يوم)</t>
        </is>
      </c>
      <c r="F5" s="21" t="inlineStr">
        <is>
          <t>تاريخ الاستحقاق</t>
        </is>
      </c>
      <c r="G5" s="21" t="inlineStr">
        <is>
          <t>قيمة الفاتورة</t>
        </is>
      </c>
      <c r="H5" s="21" t="inlineStr">
        <is>
          <t>المحصل</t>
        </is>
      </c>
      <c r="I5" s="21" t="inlineStr">
        <is>
          <t>المتبقي</t>
        </is>
      </c>
      <c r="J5" s="21" t="inlineStr">
        <is>
          <t>أيام التأخير</t>
        </is>
      </c>
      <c r="K5" s="21" t="inlineStr">
        <is>
          <t>الحالة</t>
        </is>
      </c>
    </row>
    <row r="6">
      <c r="A6" s="22">
        <f>IF(B6="","",ROW()-5)</f>
        <v/>
      </c>
      <c r="B6" s="23" t="inlineStr">
        <is>
          <t>INV-1001</t>
        </is>
      </c>
      <c r="C6" s="24" t="inlineStr">
        <is>
          <t>شركة الأمل للتجارة</t>
        </is>
      </c>
      <c r="D6" s="20" t="n">
        <v>46208</v>
      </c>
      <c r="E6" s="25" t="n">
        <v>30</v>
      </c>
      <c r="F6" s="26">
        <f>IF(D6="","",D6+N(E6))</f>
        <v/>
      </c>
      <c r="G6" s="27" t="n">
        <v>45600</v>
      </c>
      <c r="H6" s="27" t="n">
        <v>45600</v>
      </c>
      <c r="I6" s="28">
        <f>IF(G6="","",G6-N(H6))</f>
        <v/>
      </c>
      <c r="J6" s="29">
        <f>IF(I6="","",IF(I6&lt;=0,0,MAX(0,$C$3-F6)))</f>
        <v/>
      </c>
      <c r="K6" s="30">
        <f>IF(I6="","",IF(I6&lt;=0,"مسددة",IF($C$3&gt;F6,"متأخرة",IF(N(H6)&gt;0,"مسددة جزئيًا","لم تستحق"))))</f>
        <v/>
      </c>
    </row>
    <row r="7">
      <c r="A7" s="22">
        <f>IF(B7="","",ROW()-5)</f>
        <v/>
      </c>
      <c r="B7" s="23" t="inlineStr">
        <is>
          <t>INV-1002</t>
        </is>
      </c>
      <c r="C7" s="24" t="inlineStr">
        <is>
          <t>مؤسسة النيل للمقاولات</t>
        </is>
      </c>
      <c r="D7" s="20" t="n">
        <v>46221</v>
      </c>
      <c r="E7" s="25" t="n">
        <v>45</v>
      </c>
      <c r="F7" s="26">
        <f>IF(D7="","",D7+N(E7))</f>
        <v/>
      </c>
      <c r="G7" s="27" t="n">
        <v>128000</v>
      </c>
      <c r="H7" s="27" t="n">
        <v>60000</v>
      </c>
      <c r="I7" s="28">
        <f>IF(G7="","",G7-N(H7))</f>
        <v/>
      </c>
      <c r="J7" s="29">
        <f>IF(I7="","",IF(I7&lt;=0,0,MAX(0,$C$3-F7)))</f>
        <v/>
      </c>
      <c r="K7" s="30">
        <f>IF(I7="","",IF(I7&lt;=0,"مسددة",IF($C$3&gt;F7,"متأخرة",IF(N(H7)&gt;0,"مسددة جزئيًا","لم تستحق"))))</f>
        <v/>
      </c>
    </row>
    <row r="8">
      <c r="A8" s="22">
        <f>IF(B8="","",ROW()-5)</f>
        <v/>
      </c>
      <c r="B8" s="23" t="inlineStr">
        <is>
          <t>INV-1003</t>
        </is>
      </c>
      <c r="C8" s="24" t="inlineStr">
        <is>
          <t>مصنع الدلتا للبلاستيك</t>
        </is>
      </c>
      <c r="D8" s="20" t="n">
        <v>46236</v>
      </c>
      <c r="E8" s="25" t="n">
        <v>30</v>
      </c>
      <c r="F8" s="26">
        <f>IF(D8="","",D8+N(E8))</f>
        <v/>
      </c>
      <c r="G8" s="27" t="n">
        <v>37450</v>
      </c>
      <c r="H8" s="27" t="n">
        <v>0</v>
      </c>
      <c r="I8" s="28">
        <f>IF(G8="","",G8-N(H8))</f>
        <v/>
      </c>
      <c r="J8" s="29">
        <f>IF(I8="","",IF(I8&lt;=0,0,MAX(0,$C$3-F8)))</f>
        <v/>
      </c>
      <c r="K8" s="30">
        <f>IF(I8="","",IF(I8&lt;=0,"مسددة",IF($C$3&gt;F8,"متأخرة",IF(N(H8)&gt;0,"مسددة جزئيًا","لم تستحق"))))</f>
        <v/>
      </c>
    </row>
    <row r="9">
      <c r="A9" s="22">
        <f>IF(B9="","",ROW()-5)</f>
        <v/>
      </c>
      <c r="B9" s="23" t="inlineStr">
        <is>
          <t>INV-1004</t>
        </is>
      </c>
      <c r="C9" s="24" t="inlineStr">
        <is>
          <t>شركة الأمل للتجارة</t>
        </is>
      </c>
      <c r="D9" s="20" t="n">
        <v>46254</v>
      </c>
      <c r="E9" s="25" t="n">
        <v>30</v>
      </c>
      <c r="F9" s="26">
        <f>IF(D9="","",D9+N(E9))</f>
        <v/>
      </c>
      <c r="G9" s="27" t="n">
        <v>52300</v>
      </c>
      <c r="H9" s="27" t="n">
        <v>52300</v>
      </c>
      <c r="I9" s="28">
        <f>IF(G9="","",G9-N(H9))</f>
        <v/>
      </c>
      <c r="J9" s="29">
        <f>IF(I9="","",IF(I9&lt;=0,0,MAX(0,$C$3-F9)))</f>
        <v/>
      </c>
      <c r="K9" s="30">
        <f>IF(I9="","",IF(I9&lt;=0,"مسددة",IF($C$3&gt;F9,"متأخرة",IF(N(H9)&gt;0,"مسددة جزئيًا","لم تستحق"))))</f>
        <v/>
      </c>
    </row>
    <row r="10">
      <c r="A10" s="22">
        <f>IF(B10="","",ROW()-5)</f>
        <v/>
      </c>
      <c r="B10" s="23" t="inlineStr">
        <is>
          <t>INV-1005</t>
        </is>
      </c>
      <c r="C10" s="24" t="inlineStr">
        <is>
          <t>مكتبة المعرفة</t>
        </is>
      </c>
      <c r="D10" s="20" t="n">
        <v>46262</v>
      </c>
      <c r="E10" s="25" t="n">
        <v>15</v>
      </c>
      <c r="F10" s="26">
        <f>IF(D10="","",D10+N(E10))</f>
        <v/>
      </c>
      <c r="G10" s="27" t="n">
        <v>9800</v>
      </c>
      <c r="H10" s="27" t="n">
        <v>0</v>
      </c>
      <c r="I10" s="28">
        <f>IF(G10="","",G10-N(H10))</f>
        <v/>
      </c>
      <c r="J10" s="29">
        <f>IF(I10="","",IF(I10&lt;=0,0,MAX(0,$C$3-F10)))</f>
        <v/>
      </c>
      <c r="K10" s="30">
        <f>IF(I10="","",IF(I10&lt;=0,"مسددة",IF($C$3&gt;F10,"متأخرة",IF(N(H10)&gt;0,"مسددة جزئيًا","لم تستحق"))))</f>
        <v/>
      </c>
    </row>
    <row r="11">
      <c r="A11" s="22">
        <f>IF(B11="","",ROW()-5)</f>
        <v/>
      </c>
      <c r="B11" s="23" t="inlineStr">
        <is>
          <t>INV-1006</t>
        </is>
      </c>
      <c r="C11" s="24" t="inlineStr">
        <is>
          <t>فندق الياسمين</t>
        </is>
      </c>
      <c r="D11" s="20" t="n">
        <v>46268</v>
      </c>
      <c r="E11" s="25" t="n">
        <v>60</v>
      </c>
      <c r="F11" s="26">
        <f>IF(D11="","",D11+N(E11))</f>
        <v/>
      </c>
      <c r="G11" s="27" t="n">
        <v>86250</v>
      </c>
      <c r="H11" s="27" t="n">
        <v>40000</v>
      </c>
      <c r="I11" s="28">
        <f>IF(G11="","",G11-N(H11))</f>
        <v/>
      </c>
      <c r="J11" s="29">
        <f>IF(I11="","",IF(I11&lt;=0,0,MAX(0,$C$3-F11)))</f>
        <v/>
      </c>
      <c r="K11" s="30">
        <f>IF(I11="","",IF(I11&lt;=0,"مسددة",IF($C$3&gt;F11,"متأخرة",IF(N(H11)&gt;0,"مسددة جزئيًا","لم تستحق"))))</f>
        <v/>
      </c>
    </row>
    <row r="12">
      <c r="A12" s="22">
        <f>IF(B12="","",ROW()-5)</f>
        <v/>
      </c>
      <c r="B12" s="23" t="inlineStr">
        <is>
          <t>INV-1007</t>
        </is>
      </c>
      <c r="C12" s="24" t="inlineStr">
        <is>
          <t>مؤسسة النيل للمقاولات</t>
        </is>
      </c>
      <c r="D12" s="20" t="n">
        <v>46280</v>
      </c>
      <c r="E12" s="25" t="n">
        <v>45</v>
      </c>
      <c r="F12" s="26">
        <f>IF(D12="","",D12+N(E12))</f>
        <v/>
      </c>
      <c r="G12" s="27" t="n">
        <v>74000</v>
      </c>
      <c r="H12" s="27" t="n">
        <v>0</v>
      </c>
      <c r="I12" s="28">
        <f>IF(G12="","",G12-N(H12))</f>
        <v/>
      </c>
      <c r="J12" s="29">
        <f>IF(I12="","",IF(I12&lt;=0,0,MAX(0,$C$3-F12)))</f>
        <v/>
      </c>
      <c r="K12" s="30">
        <f>IF(I12="","",IF(I12&lt;=0,"مسددة",IF($C$3&gt;F12,"متأخرة",IF(N(H12)&gt;0,"مسددة جزئيًا","لم تستحق"))))</f>
        <v/>
      </c>
    </row>
    <row r="13">
      <c r="A13" s="22">
        <f>IF(B13="","",ROW()-5)</f>
        <v/>
      </c>
      <c r="B13" s="23" t="inlineStr">
        <is>
          <t>INV-1008</t>
        </is>
      </c>
      <c r="C13" s="24" t="inlineStr">
        <is>
          <t>مصنع الدلتا للبلاستيك</t>
        </is>
      </c>
      <c r="D13" s="20" t="n">
        <v>46287</v>
      </c>
      <c r="E13" s="25" t="n">
        <v>30</v>
      </c>
      <c r="F13" s="26">
        <f>IF(D13="","",D13+N(E13))</f>
        <v/>
      </c>
      <c r="G13" s="27" t="n">
        <v>41200</v>
      </c>
      <c r="H13" s="27" t="n">
        <v>41200</v>
      </c>
      <c r="I13" s="28">
        <f>IF(G13="","",G13-N(H13))</f>
        <v/>
      </c>
      <c r="J13" s="29">
        <f>IF(I13="","",IF(I13&lt;=0,0,MAX(0,$C$3-F13)))</f>
        <v/>
      </c>
      <c r="K13" s="30">
        <f>IF(I13="","",IF(I13&lt;=0,"مسددة",IF($C$3&gt;F13,"متأخرة",IF(N(H13)&gt;0,"مسددة جزئيًا","لم تستحق"))))</f>
        <v/>
      </c>
    </row>
    <row r="14">
      <c r="A14" s="22">
        <f>IF(B14="","",ROW()-5)</f>
        <v/>
      </c>
      <c r="B14" s="23" t="inlineStr">
        <is>
          <t>INV-1009</t>
        </is>
      </c>
      <c r="C14" s="24" t="inlineStr">
        <is>
          <t>فندق الياسمين</t>
        </is>
      </c>
      <c r="D14" s="20" t="n">
        <v>46296</v>
      </c>
      <c r="E14" s="25" t="n">
        <v>60</v>
      </c>
      <c r="F14" s="26">
        <f>IF(D14="","",D14+N(E14))</f>
        <v/>
      </c>
      <c r="G14" s="27" t="n">
        <v>63900</v>
      </c>
      <c r="H14" s="27" t="n">
        <v>0</v>
      </c>
      <c r="I14" s="28">
        <f>IF(G14="","",G14-N(H14))</f>
        <v/>
      </c>
      <c r="J14" s="29">
        <f>IF(I14="","",IF(I14&lt;=0,0,MAX(0,$C$3-F14)))</f>
        <v/>
      </c>
      <c r="K14" s="30">
        <f>IF(I14="","",IF(I14&lt;=0,"مسددة",IF($C$3&gt;F14,"متأخرة",IF(N(H14)&gt;0,"مسددة جزئيًا","لم تستحق"))))</f>
        <v/>
      </c>
    </row>
    <row r="15">
      <c r="A15" s="22">
        <f>IF(B15="","",ROW()-5)</f>
        <v/>
      </c>
      <c r="B15" s="23" t="inlineStr">
        <is>
          <t>INV-1010</t>
        </is>
      </c>
      <c r="C15" s="24" t="inlineStr">
        <is>
          <t>شركة الأمل للتجارة</t>
        </is>
      </c>
      <c r="D15" s="20" t="n">
        <v>46303</v>
      </c>
      <c r="E15" s="25" t="n">
        <v>30</v>
      </c>
      <c r="F15" s="26">
        <f>IF(D15="","",D15+N(E15))</f>
        <v/>
      </c>
      <c r="G15" s="27" t="n">
        <v>58750</v>
      </c>
      <c r="H15" s="27" t="n">
        <v>20000</v>
      </c>
      <c r="I15" s="28">
        <f>IF(G15="","",G15-N(H15))</f>
        <v/>
      </c>
      <c r="J15" s="29">
        <f>IF(I15="","",IF(I15&lt;=0,0,MAX(0,$C$3-F15)))</f>
        <v/>
      </c>
      <c r="K15" s="30">
        <f>IF(I15="","",IF(I15&lt;=0,"مسددة",IF($C$3&gt;F15,"متأخرة",IF(N(H15)&gt;0,"مسددة جزئيًا","لم تستحق"))))</f>
        <v/>
      </c>
    </row>
    <row r="16">
      <c r="A16" s="22">
        <f>IF(B16="","",ROW()-5)</f>
        <v/>
      </c>
      <c r="B16" s="23" t="inlineStr">
        <is>
          <t>INV-1011</t>
        </is>
      </c>
      <c r="C16" s="24" t="inlineStr">
        <is>
          <t>مكتبة المعرفة</t>
        </is>
      </c>
      <c r="D16" s="20" t="n">
        <v>46307</v>
      </c>
      <c r="E16" s="25" t="n">
        <v>15</v>
      </c>
      <c r="F16" s="26">
        <f>IF(D16="","",D16+N(E16))</f>
        <v/>
      </c>
      <c r="G16" s="27" t="n">
        <v>12600</v>
      </c>
      <c r="H16" s="27" t="n">
        <v>12600</v>
      </c>
      <c r="I16" s="28">
        <f>IF(G16="","",G16-N(H16))</f>
        <v/>
      </c>
      <c r="J16" s="29">
        <f>IF(I16="","",IF(I16&lt;=0,0,MAX(0,$C$3-F16)))</f>
        <v/>
      </c>
      <c r="K16" s="30">
        <f>IF(I16="","",IF(I16&lt;=0,"مسددة",IF($C$3&gt;F16,"متأخرة",IF(N(H16)&gt;0,"مسددة جزئيًا","لم تستحق"))))</f>
        <v/>
      </c>
    </row>
    <row r="17">
      <c r="A17" s="22">
        <f>IF(B17="","",ROW()-5)</f>
        <v/>
      </c>
      <c r="B17" s="23" t="inlineStr">
        <is>
          <t>INV-1012</t>
        </is>
      </c>
      <c r="C17" s="24" t="inlineStr">
        <is>
          <t>مصنع الدلتا للبلاستيك</t>
        </is>
      </c>
      <c r="D17" s="20" t="n">
        <v>46315</v>
      </c>
      <c r="E17" s="25" t="n">
        <v>30</v>
      </c>
      <c r="F17" s="26">
        <f>IF(D17="","",D17+N(E17))</f>
        <v/>
      </c>
      <c r="G17" s="27" t="n">
        <v>29900</v>
      </c>
      <c r="H17" s="27" t="n">
        <v>0</v>
      </c>
      <c r="I17" s="28">
        <f>IF(G17="","",G17-N(H17))</f>
        <v/>
      </c>
      <c r="J17" s="29">
        <f>IF(I17="","",IF(I17&lt;=0,0,MAX(0,$C$3-F17)))</f>
        <v/>
      </c>
      <c r="K17" s="30">
        <f>IF(I17="","",IF(I17&lt;=0,"مسددة",IF($C$3&gt;F17,"متأخرة",IF(N(H17)&gt;0,"مسددة جزئيًا","لم تستحق"))))</f>
        <v/>
      </c>
    </row>
    <row r="18">
      <c r="A18" s="22">
        <f>IF(B18="","",ROW()-5)</f>
        <v/>
      </c>
      <c r="B18" s="23" t="inlineStr">
        <is>
          <t>INV-1013</t>
        </is>
      </c>
      <c r="C18" s="24" t="inlineStr">
        <is>
          <t>مؤسسة النيل للمقاولات</t>
        </is>
      </c>
      <c r="D18" s="20" t="n">
        <v>46321</v>
      </c>
      <c r="E18" s="25" t="n">
        <v>45</v>
      </c>
      <c r="F18" s="26">
        <f>IF(D18="","",D18+N(E18))</f>
        <v/>
      </c>
      <c r="G18" s="27" t="n">
        <v>95500</v>
      </c>
      <c r="H18" s="27" t="n">
        <v>0</v>
      </c>
      <c r="I18" s="28">
        <f>IF(G18="","",G18-N(H18))</f>
        <v/>
      </c>
      <c r="J18" s="29">
        <f>IF(I18="","",IF(I18&lt;=0,0,MAX(0,$C$3-F18)))</f>
        <v/>
      </c>
      <c r="K18" s="30">
        <f>IF(I18="","",IF(I18&lt;=0,"مسددة",IF($C$3&gt;F18,"متأخرة",IF(N(H18)&gt;0,"مسددة جزئيًا","لم تستحق"))))</f>
        <v/>
      </c>
    </row>
    <row r="19">
      <c r="A19" s="22">
        <f>IF(B19="","",ROW()-5)</f>
        <v/>
      </c>
      <c r="B19" s="23" t="inlineStr">
        <is>
          <t>INV-1014</t>
        </is>
      </c>
      <c r="C19" s="24" t="inlineStr">
        <is>
          <t>فندق الياسمين</t>
        </is>
      </c>
      <c r="D19" s="20" t="n">
        <v>46324</v>
      </c>
      <c r="E19" s="25" t="n">
        <v>60</v>
      </c>
      <c r="F19" s="26">
        <f>IF(D19="","",D19+N(E19))</f>
        <v/>
      </c>
      <c r="G19" s="27" t="n">
        <v>27400</v>
      </c>
      <c r="H19" s="27" t="n">
        <v>0</v>
      </c>
      <c r="I19" s="28">
        <f>IF(G19="","",G19-N(H19))</f>
        <v/>
      </c>
      <c r="J19" s="29">
        <f>IF(I19="","",IF(I19&lt;=0,0,MAX(0,$C$3-F19)))</f>
        <v/>
      </c>
      <c r="K19" s="30">
        <f>IF(I19="","",IF(I19&lt;=0,"مسددة",IF($C$3&gt;F19,"متأخرة",IF(N(H19)&gt;0,"مسددة جزئيًا","لم تستحق"))))</f>
        <v/>
      </c>
    </row>
    <row r="20">
      <c r="A20" s="22">
        <f>IF(B20="","",ROW()-5)</f>
        <v/>
      </c>
      <c r="B20" s="23" t="n"/>
      <c r="C20" s="24" t="n"/>
      <c r="D20" s="20" t="n"/>
      <c r="E20" s="25" t="n"/>
      <c r="F20" s="26">
        <f>IF(D20="","",D20+N(E20))</f>
        <v/>
      </c>
      <c r="G20" s="27" t="n"/>
      <c r="H20" s="27" t="n"/>
      <c r="I20" s="28">
        <f>IF(G20="","",G20-N(H20))</f>
        <v/>
      </c>
      <c r="J20" s="29">
        <f>IF(I20="","",IF(I20&lt;=0,0,MAX(0,$C$3-F20)))</f>
        <v/>
      </c>
      <c r="K20" s="30">
        <f>IF(I20="","",IF(I20&lt;=0,"مسددة",IF($C$3&gt;F20,"متأخرة",IF(N(H20)&gt;0,"مسددة جزئيًا","لم تستحق"))))</f>
        <v/>
      </c>
    </row>
    <row r="21">
      <c r="A21" s="22">
        <f>IF(B21="","",ROW()-5)</f>
        <v/>
      </c>
      <c r="B21" s="23" t="n"/>
      <c r="C21" s="24" t="n"/>
      <c r="D21" s="20" t="n"/>
      <c r="E21" s="25" t="n"/>
      <c r="F21" s="26">
        <f>IF(D21="","",D21+N(E21))</f>
        <v/>
      </c>
      <c r="G21" s="27" t="n"/>
      <c r="H21" s="27" t="n"/>
      <c r="I21" s="28">
        <f>IF(G21="","",G21-N(H21))</f>
        <v/>
      </c>
      <c r="J21" s="29">
        <f>IF(I21="","",IF(I21&lt;=0,0,MAX(0,$C$3-F21)))</f>
        <v/>
      </c>
      <c r="K21" s="30">
        <f>IF(I21="","",IF(I21&lt;=0,"مسددة",IF($C$3&gt;F21,"متأخرة",IF(N(H21)&gt;0,"مسددة جزئيًا","لم تستحق"))))</f>
        <v/>
      </c>
    </row>
    <row r="22">
      <c r="A22" s="22">
        <f>IF(B22="","",ROW()-5)</f>
        <v/>
      </c>
      <c r="B22" s="23" t="n"/>
      <c r="C22" s="24" t="n"/>
      <c r="D22" s="20" t="n"/>
      <c r="E22" s="25" t="n"/>
      <c r="F22" s="26">
        <f>IF(D22="","",D22+N(E22))</f>
        <v/>
      </c>
      <c r="G22" s="27" t="n"/>
      <c r="H22" s="27" t="n"/>
      <c r="I22" s="28">
        <f>IF(G22="","",G22-N(H22))</f>
        <v/>
      </c>
      <c r="J22" s="29">
        <f>IF(I22="","",IF(I22&lt;=0,0,MAX(0,$C$3-F22)))</f>
        <v/>
      </c>
      <c r="K22" s="30">
        <f>IF(I22="","",IF(I22&lt;=0,"مسددة",IF($C$3&gt;F22,"متأخرة",IF(N(H22)&gt;0,"مسددة جزئيًا","لم تستحق"))))</f>
        <v/>
      </c>
    </row>
    <row r="23">
      <c r="A23" s="22">
        <f>IF(B23="","",ROW()-5)</f>
        <v/>
      </c>
      <c r="B23" s="23" t="n"/>
      <c r="C23" s="24" t="n"/>
      <c r="D23" s="20" t="n"/>
      <c r="E23" s="25" t="n"/>
      <c r="F23" s="26">
        <f>IF(D23="","",D23+N(E23))</f>
        <v/>
      </c>
      <c r="G23" s="27" t="n"/>
      <c r="H23" s="27" t="n"/>
      <c r="I23" s="28">
        <f>IF(G23="","",G23-N(H23))</f>
        <v/>
      </c>
      <c r="J23" s="29">
        <f>IF(I23="","",IF(I23&lt;=0,0,MAX(0,$C$3-F23)))</f>
        <v/>
      </c>
      <c r="K23" s="30">
        <f>IF(I23="","",IF(I23&lt;=0,"مسددة",IF($C$3&gt;F23,"متأخرة",IF(N(H23)&gt;0,"مسددة جزئيًا","لم تستحق"))))</f>
        <v/>
      </c>
    </row>
    <row r="24">
      <c r="A24" s="22">
        <f>IF(B24="","",ROW()-5)</f>
        <v/>
      </c>
      <c r="B24" s="23" t="n"/>
      <c r="C24" s="24" t="n"/>
      <c r="D24" s="20" t="n"/>
      <c r="E24" s="25" t="n"/>
      <c r="F24" s="26">
        <f>IF(D24="","",D24+N(E24))</f>
        <v/>
      </c>
      <c r="G24" s="27" t="n"/>
      <c r="H24" s="27" t="n"/>
      <c r="I24" s="28">
        <f>IF(G24="","",G24-N(H24))</f>
        <v/>
      </c>
      <c r="J24" s="29">
        <f>IF(I24="","",IF(I24&lt;=0,0,MAX(0,$C$3-F24)))</f>
        <v/>
      </c>
      <c r="K24" s="30">
        <f>IF(I24="","",IF(I24&lt;=0,"مسددة",IF($C$3&gt;F24,"متأخرة",IF(N(H24)&gt;0,"مسددة جزئيًا","لم تستحق"))))</f>
        <v/>
      </c>
    </row>
    <row r="25">
      <c r="A25" s="22">
        <f>IF(B25="","",ROW()-5)</f>
        <v/>
      </c>
      <c r="B25" s="23" t="n"/>
      <c r="C25" s="24" t="n"/>
      <c r="D25" s="20" t="n"/>
      <c r="E25" s="25" t="n"/>
      <c r="F25" s="26">
        <f>IF(D25="","",D25+N(E25))</f>
        <v/>
      </c>
      <c r="G25" s="27" t="n"/>
      <c r="H25" s="27" t="n"/>
      <c r="I25" s="28">
        <f>IF(G25="","",G25-N(H25))</f>
        <v/>
      </c>
      <c r="J25" s="29">
        <f>IF(I25="","",IF(I25&lt;=0,0,MAX(0,$C$3-F25)))</f>
        <v/>
      </c>
      <c r="K25" s="30">
        <f>IF(I25="","",IF(I25&lt;=0,"مسددة",IF($C$3&gt;F25,"متأخرة",IF(N(H25)&gt;0,"مسددة جزئيًا","لم تستحق"))))</f>
        <v/>
      </c>
    </row>
    <row r="26">
      <c r="A26" s="22">
        <f>IF(B26="","",ROW()-5)</f>
        <v/>
      </c>
      <c r="B26" s="23" t="n"/>
      <c r="C26" s="24" t="n"/>
      <c r="D26" s="20" t="n"/>
      <c r="E26" s="25" t="n"/>
      <c r="F26" s="26">
        <f>IF(D26="","",D26+N(E26))</f>
        <v/>
      </c>
      <c r="G26" s="27" t="n"/>
      <c r="H26" s="27" t="n"/>
      <c r="I26" s="28">
        <f>IF(G26="","",G26-N(H26))</f>
        <v/>
      </c>
      <c r="J26" s="29">
        <f>IF(I26="","",IF(I26&lt;=0,0,MAX(0,$C$3-F26)))</f>
        <v/>
      </c>
      <c r="K26" s="30">
        <f>IF(I26="","",IF(I26&lt;=0,"مسددة",IF($C$3&gt;F26,"متأخرة",IF(N(H26)&gt;0,"مسددة جزئيًا","لم تستحق"))))</f>
        <v/>
      </c>
    </row>
    <row r="27">
      <c r="A27" s="22">
        <f>IF(B27="","",ROW()-5)</f>
        <v/>
      </c>
      <c r="B27" s="23" t="n"/>
      <c r="C27" s="24" t="n"/>
      <c r="D27" s="20" t="n"/>
      <c r="E27" s="25" t="n"/>
      <c r="F27" s="26">
        <f>IF(D27="","",D27+N(E27))</f>
        <v/>
      </c>
      <c r="G27" s="27" t="n"/>
      <c r="H27" s="27" t="n"/>
      <c r="I27" s="28">
        <f>IF(G27="","",G27-N(H27))</f>
        <v/>
      </c>
      <c r="J27" s="29">
        <f>IF(I27="","",IF(I27&lt;=0,0,MAX(0,$C$3-F27)))</f>
        <v/>
      </c>
      <c r="K27" s="30">
        <f>IF(I27="","",IF(I27&lt;=0,"مسددة",IF($C$3&gt;F27,"متأخرة",IF(N(H27)&gt;0,"مسددة جزئيًا","لم تستحق"))))</f>
        <v/>
      </c>
    </row>
    <row r="28">
      <c r="A28" s="22">
        <f>IF(B28="","",ROW()-5)</f>
        <v/>
      </c>
      <c r="B28" s="23" t="n"/>
      <c r="C28" s="24" t="n"/>
      <c r="D28" s="20" t="n"/>
      <c r="E28" s="25" t="n"/>
      <c r="F28" s="26">
        <f>IF(D28="","",D28+N(E28))</f>
        <v/>
      </c>
      <c r="G28" s="27" t="n"/>
      <c r="H28" s="27" t="n"/>
      <c r="I28" s="28">
        <f>IF(G28="","",G28-N(H28))</f>
        <v/>
      </c>
      <c r="J28" s="29">
        <f>IF(I28="","",IF(I28&lt;=0,0,MAX(0,$C$3-F28)))</f>
        <v/>
      </c>
      <c r="K28" s="30">
        <f>IF(I28="","",IF(I28&lt;=0,"مسددة",IF($C$3&gt;F28,"متأخرة",IF(N(H28)&gt;0,"مسددة جزئيًا","لم تستحق"))))</f>
        <v/>
      </c>
    </row>
    <row r="29">
      <c r="A29" s="22">
        <f>IF(B29="","",ROW()-5)</f>
        <v/>
      </c>
      <c r="B29" s="23" t="n"/>
      <c r="C29" s="24" t="n"/>
      <c r="D29" s="20" t="n"/>
      <c r="E29" s="25" t="n"/>
      <c r="F29" s="26">
        <f>IF(D29="","",D29+N(E29))</f>
        <v/>
      </c>
      <c r="G29" s="27" t="n"/>
      <c r="H29" s="27" t="n"/>
      <c r="I29" s="28">
        <f>IF(G29="","",G29-N(H29))</f>
        <v/>
      </c>
      <c r="J29" s="29">
        <f>IF(I29="","",IF(I29&lt;=0,0,MAX(0,$C$3-F29)))</f>
        <v/>
      </c>
      <c r="K29" s="30">
        <f>IF(I29="","",IF(I29&lt;=0,"مسددة",IF($C$3&gt;F29,"متأخرة",IF(N(H29)&gt;0,"مسددة جزئيًا","لم تستحق"))))</f>
        <v/>
      </c>
    </row>
    <row r="30">
      <c r="A30" s="22">
        <f>IF(B30="","",ROW()-5)</f>
        <v/>
      </c>
      <c r="B30" s="23" t="n"/>
      <c r="C30" s="24" t="n"/>
      <c r="D30" s="20" t="n"/>
      <c r="E30" s="25" t="n"/>
      <c r="F30" s="26">
        <f>IF(D30="","",D30+N(E30))</f>
        <v/>
      </c>
      <c r="G30" s="27" t="n"/>
      <c r="H30" s="27" t="n"/>
      <c r="I30" s="28">
        <f>IF(G30="","",G30-N(H30))</f>
        <v/>
      </c>
      <c r="J30" s="29">
        <f>IF(I30="","",IF(I30&lt;=0,0,MAX(0,$C$3-F30)))</f>
        <v/>
      </c>
      <c r="K30" s="30">
        <f>IF(I30="","",IF(I30&lt;=0,"مسددة",IF($C$3&gt;F30,"متأخرة",IF(N(H30)&gt;0,"مسددة جزئيًا","لم تستحق"))))</f>
        <v/>
      </c>
    </row>
    <row r="31">
      <c r="A31" s="22">
        <f>IF(B31="","",ROW()-5)</f>
        <v/>
      </c>
      <c r="B31" s="23" t="n"/>
      <c r="C31" s="24" t="n"/>
      <c r="D31" s="20" t="n"/>
      <c r="E31" s="25" t="n"/>
      <c r="F31" s="26">
        <f>IF(D31="","",D31+N(E31))</f>
        <v/>
      </c>
      <c r="G31" s="27" t="n"/>
      <c r="H31" s="27" t="n"/>
      <c r="I31" s="28">
        <f>IF(G31="","",G31-N(H31))</f>
        <v/>
      </c>
      <c r="J31" s="29">
        <f>IF(I31="","",IF(I31&lt;=0,0,MAX(0,$C$3-F31)))</f>
        <v/>
      </c>
      <c r="K31" s="30">
        <f>IF(I31="","",IF(I31&lt;=0,"مسددة",IF($C$3&gt;F31,"متأخرة",IF(N(H31)&gt;0,"مسددة جزئيًا","لم تستحق"))))</f>
        <v/>
      </c>
    </row>
    <row r="32">
      <c r="A32" s="22">
        <f>IF(B32="","",ROW()-5)</f>
        <v/>
      </c>
      <c r="B32" s="23" t="n"/>
      <c r="C32" s="24" t="n"/>
      <c r="D32" s="20" t="n"/>
      <c r="E32" s="25" t="n"/>
      <c r="F32" s="26">
        <f>IF(D32="","",D32+N(E32))</f>
        <v/>
      </c>
      <c r="G32" s="27" t="n"/>
      <c r="H32" s="27" t="n"/>
      <c r="I32" s="28">
        <f>IF(G32="","",G32-N(H32))</f>
        <v/>
      </c>
      <c r="J32" s="29">
        <f>IF(I32="","",IF(I32&lt;=0,0,MAX(0,$C$3-F32)))</f>
        <v/>
      </c>
      <c r="K32" s="30">
        <f>IF(I32="","",IF(I32&lt;=0,"مسددة",IF($C$3&gt;F32,"متأخرة",IF(N(H32)&gt;0,"مسددة جزئيًا","لم تستحق"))))</f>
        <v/>
      </c>
    </row>
    <row r="33">
      <c r="A33" s="22">
        <f>IF(B33="","",ROW()-5)</f>
        <v/>
      </c>
      <c r="B33" s="23" t="n"/>
      <c r="C33" s="24" t="n"/>
      <c r="D33" s="20" t="n"/>
      <c r="E33" s="25" t="n"/>
      <c r="F33" s="26">
        <f>IF(D33="","",D33+N(E33))</f>
        <v/>
      </c>
      <c r="G33" s="27" t="n"/>
      <c r="H33" s="27" t="n"/>
      <c r="I33" s="28">
        <f>IF(G33="","",G33-N(H33))</f>
        <v/>
      </c>
      <c r="J33" s="29">
        <f>IF(I33="","",IF(I33&lt;=0,0,MAX(0,$C$3-F33)))</f>
        <v/>
      </c>
      <c r="K33" s="30">
        <f>IF(I33="","",IF(I33&lt;=0,"مسددة",IF($C$3&gt;F33,"متأخرة",IF(N(H33)&gt;0,"مسددة جزئيًا","لم تستحق"))))</f>
        <v/>
      </c>
    </row>
    <row r="34">
      <c r="A34" s="22">
        <f>IF(B34="","",ROW()-5)</f>
        <v/>
      </c>
      <c r="B34" s="23" t="n"/>
      <c r="C34" s="24" t="n"/>
      <c r="D34" s="20" t="n"/>
      <c r="E34" s="25" t="n"/>
      <c r="F34" s="26">
        <f>IF(D34="","",D34+N(E34))</f>
        <v/>
      </c>
      <c r="G34" s="27" t="n"/>
      <c r="H34" s="27" t="n"/>
      <c r="I34" s="28">
        <f>IF(G34="","",G34-N(H34))</f>
        <v/>
      </c>
      <c r="J34" s="29">
        <f>IF(I34="","",IF(I34&lt;=0,0,MAX(0,$C$3-F34)))</f>
        <v/>
      </c>
      <c r="K34" s="30">
        <f>IF(I34="","",IF(I34&lt;=0,"مسددة",IF($C$3&gt;F34,"متأخرة",IF(N(H34)&gt;0,"مسددة جزئيًا","لم تستحق"))))</f>
        <v/>
      </c>
    </row>
    <row r="35">
      <c r="A35" s="22">
        <f>IF(B35="","",ROW()-5)</f>
        <v/>
      </c>
      <c r="B35" s="23" t="n"/>
      <c r="C35" s="24" t="n"/>
      <c r="D35" s="20" t="n"/>
      <c r="E35" s="25" t="n"/>
      <c r="F35" s="26">
        <f>IF(D35="","",D35+N(E35))</f>
        <v/>
      </c>
      <c r="G35" s="27" t="n"/>
      <c r="H35" s="27" t="n"/>
      <c r="I35" s="28">
        <f>IF(G35="","",G35-N(H35))</f>
        <v/>
      </c>
      <c r="J35" s="29">
        <f>IF(I35="","",IF(I35&lt;=0,0,MAX(0,$C$3-F35)))</f>
        <v/>
      </c>
      <c r="K35" s="30">
        <f>IF(I35="","",IF(I35&lt;=0,"مسددة",IF($C$3&gt;F35,"متأخرة",IF(N(H35)&gt;0,"مسددة جزئيًا","لم تستحق"))))</f>
        <v/>
      </c>
    </row>
    <row r="36">
      <c r="A36" s="22">
        <f>IF(B36="","",ROW()-5)</f>
        <v/>
      </c>
      <c r="B36" s="23" t="n"/>
      <c r="C36" s="24" t="n"/>
      <c r="D36" s="20" t="n"/>
      <c r="E36" s="25" t="n"/>
      <c r="F36" s="26">
        <f>IF(D36="","",D36+N(E36))</f>
        <v/>
      </c>
      <c r="G36" s="27" t="n"/>
      <c r="H36" s="27" t="n"/>
      <c r="I36" s="28">
        <f>IF(G36="","",G36-N(H36))</f>
        <v/>
      </c>
      <c r="J36" s="29">
        <f>IF(I36="","",IF(I36&lt;=0,0,MAX(0,$C$3-F36)))</f>
        <v/>
      </c>
      <c r="K36" s="30">
        <f>IF(I36="","",IF(I36&lt;=0,"مسددة",IF($C$3&gt;F36,"متأخرة",IF(N(H36)&gt;0,"مسددة جزئيًا","لم تستحق"))))</f>
        <v/>
      </c>
    </row>
    <row r="37">
      <c r="A37" s="22">
        <f>IF(B37="","",ROW()-5)</f>
        <v/>
      </c>
      <c r="B37" s="23" t="n"/>
      <c r="C37" s="24" t="n"/>
      <c r="D37" s="20" t="n"/>
      <c r="E37" s="25" t="n"/>
      <c r="F37" s="26">
        <f>IF(D37="","",D37+N(E37))</f>
        <v/>
      </c>
      <c r="G37" s="27" t="n"/>
      <c r="H37" s="27" t="n"/>
      <c r="I37" s="28">
        <f>IF(G37="","",G37-N(H37))</f>
        <v/>
      </c>
      <c r="J37" s="29">
        <f>IF(I37="","",IF(I37&lt;=0,0,MAX(0,$C$3-F37)))</f>
        <v/>
      </c>
      <c r="K37" s="30">
        <f>IF(I37="","",IF(I37&lt;=0,"مسددة",IF($C$3&gt;F37,"متأخرة",IF(N(H37)&gt;0,"مسددة جزئيًا","لم تستحق"))))</f>
        <v/>
      </c>
    </row>
    <row r="38">
      <c r="A38" s="22">
        <f>IF(B38="","",ROW()-5)</f>
        <v/>
      </c>
      <c r="B38" s="23" t="n"/>
      <c r="C38" s="24" t="n"/>
      <c r="D38" s="20" t="n"/>
      <c r="E38" s="25" t="n"/>
      <c r="F38" s="26">
        <f>IF(D38="","",D38+N(E38))</f>
        <v/>
      </c>
      <c r="G38" s="27" t="n"/>
      <c r="H38" s="27" t="n"/>
      <c r="I38" s="28">
        <f>IF(G38="","",G38-N(H38))</f>
        <v/>
      </c>
      <c r="J38" s="29">
        <f>IF(I38="","",IF(I38&lt;=0,0,MAX(0,$C$3-F38)))</f>
        <v/>
      </c>
      <c r="K38" s="30">
        <f>IF(I38="","",IF(I38&lt;=0,"مسددة",IF($C$3&gt;F38,"متأخرة",IF(N(H38)&gt;0,"مسددة جزئيًا","لم تستحق"))))</f>
        <v/>
      </c>
    </row>
    <row r="39">
      <c r="A39" s="22">
        <f>IF(B39="","",ROW()-5)</f>
        <v/>
      </c>
      <c r="B39" s="23" t="n"/>
      <c r="C39" s="24" t="n"/>
      <c r="D39" s="20" t="n"/>
      <c r="E39" s="25" t="n"/>
      <c r="F39" s="26">
        <f>IF(D39="","",D39+N(E39))</f>
        <v/>
      </c>
      <c r="G39" s="27" t="n"/>
      <c r="H39" s="27" t="n"/>
      <c r="I39" s="28">
        <f>IF(G39="","",G39-N(H39))</f>
        <v/>
      </c>
      <c r="J39" s="29">
        <f>IF(I39="","",IF(I39&lt;=0,0,MAX(0,$C$3-F39)))</f>
        <v/>
      </c>
      <c r="K39" s="30">
        <f>IF(I39="","",IF(I39&lt;=0,"مسددة",IF($C$3&gt;F39,"متأخرة",IF(N(H39)&gt;0,"مسددة جزئيًا","لم تستحق"))))</f>
        <v/>
      </c>
    </row>
    <row r="40">
      <c r="A40" s="22">
        <f>IF(B40="","",ROW()-5)</f>
        <v/>
      </c>
      <c r="B40" s="23" t="n"/>
      <c r="C40" s="24" t="n"/>
      <c r="D40" s="20" t="n"/>
      <c r="E40" s="25" t="n"/>
      <c r="F40" s="26">
        <f>IF(D40="","",D40+N(E40))</f>
        <v/>
      </c>
      <c r="G40" s="27" t="n"/>
      <c r="H40" s="27" t="n"/>
      <c r="I40" s="28">
        <f>IF(G40="","",G40-N(H40))</f>
        <v/>
      </c>
      <c r="J40" s="29">
        <f>IF(I40="","",IF(I40&lt;=0,0,MAX(0,$C$3-F40)))</f>
        <v/>
      </c>
      <c r="K40" s="30">
        <f>IF(I40="","",IF(I40&lt;=0,"مسددة",IF($C$3&gt;F40,"متأخرة",IF(N(H40)&gt;0,"مسددة جزئيًا","لم تستحق"))))</f>
        <v/>
      </c>
    </row>
    <row r="41">
      <c r="A41" s="22">
        <f>IF(B41="","",ROW()-5)</f>
        <v/>
      </c>
      <c r="B41" s="23" t="n"/>
      <c r="C41" s="24" t="n"/>
      <c r="D41" s="20" t="n"/>
      <c r="E41" s="25" t="n"/>
      <c r="F41" s="26">
        <f>IF(D41="","",D41+N(E41))</f>
        <v/>
      </c>
      <c r="G41" s="27" t="n"/>
      <c r="H41" s="27" t="n"/>
      <c r="I41" s="28">
        <f>IF(G41="","",G41-N(H41))</f>
        <v/>
      </c>
      <c r="J41" s="29">
        <f>IF(I41="","",IF(I41&lt;=0,0,MAX(0,$C$3-F41)))</f>
        <v/>
      </c>
      <c r="K41" s="30">
        <f>IF(I41="","",IF(I41&lt;=0,"مسددة",IF($C$3&gt;F41,"متأخرة",IF(N(H41)&gt;0,"مسددة جزئيًا","لم تستحق"))))</f>
        <v/>
      </c>
    </row>
    <row r="42">
      <c r="A42" s="22">
        <f>IF(B42="","",ROW()-5)</f>
        <v/>
      </c>
      <c r="B42" s="23" t="n"/>
      <c r="C42" s="24" t="n"/>
      <c r="D42" s="20" t="n"/>
      <c r="E42" s="25" t="n"/>
      <c r="F42" s="26">
        <f>IF(D42="","",D42+N(E42))</f>
        <v/>
      </c>
      <c r="G42" s="27" t="n"/>
      <c r="H42" s="27" t="n"/>
      <c r="I42" s="28">
        <f>IF(G42="","",G42-N(H42))</f>
        <v/>
      </c>
      <c r="J42" s="29">
        <f>IF(I42="","",IF(I42&lt;=0,0,MAX(0,$C$3-F42)))</f>
        <v/>
      </c>
      <c r="K42" s="30">
        <f>IF(I42="","",IF(I42&lt;=0,"مسددة",IF($C$3&gt;F42,"متأخرة",IF(N(H42)&gt;0,"مسددة جزئيًا","لم تستحق"))))</f>
        <v/>
      </c>
    </row>
    <row r="43">
      <c r="A43" s="22">
        <f>IF(B43="","",ROW()-5)</f>
        <v/>
      </c>
      <c r="B43" s="23" t="n"/>
      <c r="C43" s="24" t="n"/>
      <c r="D43" s="20" t="n"/>
      <c r="E43" s="25" t="n"/>
      <c r="F43" s="26">
        <f>IF(D43="","",D43+N(E43))</f>
        <v/>
      </c>
      <c r="G43" s="27" t="n"/>
      <c r="H43" s="27" t="n"/>
      <c r="I43" s="28">
        <f>IF(G43="","",G43-N(H43))</f>
        <v/>
      </c>
      <c r="J43" s="29">
        <f>IF(I43="","",IF(I43&lt;=0,0,MAX(0,$C$3-F43)))</f>
        <v/>
      </c>
      <c r="K43" s="30">
        <f>IF(I43="","",IF(I43&lt;=0,"مسددة",IF($C$3&gt;F43,"متأخرة",IF(N(H43)&gt;0,"مسددة جزئيًا","لم تستحق"))))</f>
        <v/>
      </c>
    </row>
    <row r="44">
      <c r="A44" s="22">
        <f>IF(B44="","",ROW()-5)</f>
        <v/>
      </c>
      <c r="B44" s="23" t="n"/>
      <c r="C44" s="24" t="n"/>
      <c r="D44" s="20" t="n"/>
      <c r="E44" s="25" t="n"/>
      <c r="F44" s="26">
        <f>IF(D44="","",D44+N(E44))</f>
        <v/>
      </c>
      <c r="G44" s="27" t="n"/>
      <c r="H44" s="27" t="n"/>
      <c r="I44" s="28">
        <f>IF(G44="","",G44-N(H44))</f>
        <v/>
      </c>
      <c r="J44" s="29">
        <f>IF(I44="","",IF(I44&lt;=0,0,MAX(0,$C$3-F44)))</f>
        <v/>
      </c>
      <c r="K44" s="30">
        <f>IF(I44="","",IF(I44&lt;=0,"مسددة",IF($C$3&gt;F44,"متأخرة",IF(N(H44)&gt;0,"مسددة جزئيًا","لم تستحق"))))</f>
        <v/>
      </c>
    </row>
    <row r="45">
      <c r="A45" s="22">
        <f>IF(B45="","",ROW()-5)</f>
        <v/>
      </c>
      <c r="B45" s="23" t="n"/>
      <c r="C45" s="24" t="n"/>
      <c r="D45" s="20" t="n"/>
      <c r="E45" s="25" t="n"/>
      <c r="F45" s="26">
        <f>IF(D45="","",D45+N(E45))</f>
        <v/>
      </c>
      <c r="G45" s="27" t="n"/>
      <c r="H45" s="27" t="n"/>
      <c r="I45" s="28">
        <f>IF(G45="","",G45-N(H45))</f>
        <v/>
      </c>
      <c r="J45" s="29">
        <f>IF(I45="","",IF(I45&lt;=0,0,MAX(0,$C$3-F45)))</f>
        <v/>
      </c>
      <c r="K45" s="30">
        <f>IF(I45="","",IF(I45&lt;=0,"مسددة",IF($C$3&gt;F45,"متأخرة",IF(N(H45)&gt;0,"مسددة جزئيًا","لم تستحق"))))</f>
        <v/>
      </c>
    </row>
    <row r="46">
      <c r="A46" s="31" t="n"/>
      <c r="B46" s="31" t="n"/>
      <c r="C46" s="32" t="inlineStr">
        <is>
          <t>الإجمالي</t>
        </is>
      </c>
      <c r="D46" s="31" t="n"/>
      <c r="E46" s="31" t="n"/>
      <c r="F46" s="31" t="n"/>
      <c r="G46" s="33">
        <f>SUM(G6:G45)</f>
        <v/>
      </c>
      <c r="H46" s="33">
        <f>SUM(H6:H45)</f>
        <v/>
      </c>
      <c r="I46" s="33">
        <f>SUM(I6:I45)</f>
        <v/>
      </c>
      <c r="J46" s="31" t="n"/>
      <c r="K46" s="31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A2:K2"/>
    <mergeCell ref="A3:B3"/>
    <mergeCell ref="A1:K1"/>
  </mergeCells>
  <conditionalFormatting sqref="K6:K45">
    <cfRule type="cellIs" priority="1" operator="equal" dxfId="0">
      <formula>"متأخرة"</formula>
    </cfRule>
    <cfRule type="cellIs" priority="2" operator="equal" dxfId="1">
      <formula>"مسددة"</formula>
    </cfRule>
    <cfRule type="cellIs" priority="3" operator="equal" dxfId="2">
      <formula>"مسددة جزئيًا"</formula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1"/>
  <sheetViews>
    <sheetView showGridLines="0" rightToLeft="1"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5" customWidth="1" min="3" max="3"/>
    <col width="15" customWidth="1" min="4" max="4"/>
    <col width="15" customWidth="1" min="5" max="5"/>
    <col width="13" customWidth="1" min="6" max="6"/>
  </cols>
  <sheetData>
    <row r="1" ht="30" customHeight="1">
      <c r="A1" s="15" t="inlineStr">
        <is>
          <t>ملخص التحصيل والمتأخرات</t>
        </is>
      </c>
      <c r="B1" s="16" t="n"/>
      <c r="C1" s="16" t="n"/>
      <c r="D1" s="16" t="n"/>
      <c r="E1" s="16" t="n"/>
      <c r="F1" s="16" t="n"/>
    </row>
    <row r="4" ht="30" customHeight="1">
      <c r="A4" s="21" t="inlineStr">
        <is>
          <t>الحالة</t>
        </is>
      </c>
      <c r="B4" s="21" t="inlineStr">
        <is>
          <t>عدد الفواتير</t>
        </is>
      </c>
      <c r="C4" s="21" t="inlineStr">
        <is>
          <t>قيمة الفواتير</t>
        </is>
      </c>
      <c r="D4" s="21" t="inlineStr">
        <is>
          <t>المحصل</t>
        </is>
      </c>
      <c r="E4" s="21" t="inlineStr">
        <is>
          <t>المتبقي</t>
        </is>
      </c>
    </row>
    <row r="5">
      <c r="A5" s="18" t="inlineStr">
        <is>
          <t>مسددة</t>
        </is>
      </c>
      <c r="B5" s="29">
        <f>COUNTIF('الفواتير'!$K$6:$K$45,A5)</f>
        <v/>
      </c>
      <c r="C5" s="28">
        <f>SUMIFS('الفواتير'!$G$6:$G$45,'الفواتير'!$K$6:$K$45,$A5)</f>
        <v/>
      </c>
      <c r="D5" s="28">
        <f>SUMIFS('الفواتير'!$H$6:$H$45,'الفواتير'!$K$6:$K$45,$A5)</f>
        <v/>
      </c>
      <c r="E5" s="28">
        <f>SUMIFS('الفواتير'!$I$6:$I$45,'الفواتير'!$K$6:$K$45,$A5)</f>
        <v/>
      </c>
    </row>
    <row r="6">
      <c r="A6" s="18" t="inlineStr">
        <is>
          <t>مسددة جزئيًا</t>
        </is>
      </c>
      <c r="B6" s="29">
        <f>COUNTIF('الفواتير'!$K$6:$K$45,A6)</f>
        <v/>
      </c>
      <c r="C6" s="28">
        <f>SUMIFS('الفواتير'!$G$6:$G$45,'الفواتير'!$K$6:$K$45,$A6)</f>
        <v/>
      </c>
      <c r="D6" s="28">
        <f>SUMIFS('الفواتير'!$H$6:$H$45,'الفواتير'!$K$6:$K$45,$A6)</f>
        <v/>
      </c>
      <c r="E6" s="28">
        <f>SUMIFS('الفواتير'!$I$6:$I$45,'الفواتير'!$K$6:$K$45,$A6)</f>
        <v/>
      </c>
    </row>
    <row r="7">
      <c r="A7" s="18" t="inlineStr">
        <is>
          <t>لم تستحق</t>
        </is>
      </c>
      <c r="B7" s="29">
        <f>COUNTIF('الفواتير'!$K$6:$K$45,A7)</f>
        <v/>
      </c>
      <c r="C7" s="28">
        <f>SUMIFS('الفواتير'!$G$6:$G$45,'الفواتير'!$K$6:$K$45,$A7)</f>
        <v/>
      </c>
      <c r="D7" s="28">
        <f>SUMIFS('الفواتير'!$H$6:$H$45,'الفواتير'!$K$6:$K$45,$A7)</f>
        <v/>
      </c>
      <c r="E7" s="28">
        <f>SUMIFS('الفواتير'!$I$6:$I$45,'الفواتير'!$K$6:$K$45,$A7)</f>
        <v/>
      </c>
    </row>
    <row r="8">
      <c r="A8" s="18" t="inlineStr">
        <is>
          <t>متأخرة</t>
        </is>
      </c>
      <c r="B8" s="29">
        <f>COUNTIF('الفواتير'!$K$6:$K$45,A8)</f>
        <v/>
      </c>
      <c r="C8" s="28">
        <f>SUMIFS('الفواتير'!$G$6:$G$45,'الفواتير'!$K$6:$K$45,$A8)</f>
        <v/>
      </c>
      <c r="D8" s="28">
        <f>SUMIFS('الفواتير'!$H$6:$H$45,'الفواتير'!$K$6:$K$45,$A8)</f>
        <v/>
      </c>
      <c r="E8" s="28">
        <f>SUMIFS('الفواتير'!$I$6:$I$45,'الفواتير'!$K$6:$K$45,$A8)</f>
        <v/>
      </c>
    </row>
    <row r="9">
      <c r="A9" s="32" t="inlineStr">
        <is>
          <t>الإجمالي</t>
        </is>
      </c>
      <c r="B9" s="34">
        <f>SUM(B5:B8)</f>
        <v/>
      </c>
      <c r="C9" s="33">
        <f>SUM(C5:C8)</f>
        <v/>
      </c>
      <c r="D9" s="33">
        <f>SUM(D5:D8)</f>
        <v/>
      </c>
      <c r="E9" s="33">
        <f>SUM(E5:E8)</f>
        <v/>
      </c>
    </row>
    <row r="11">
      <c r="A11" s="18" t="inlineStr">
        <is>
          <t>نسبة التحصيل من إجمالي الفواتير</t>
        </is>
      </c>
      <c r="B11" s="35">
        <f>IF(C9=0,"",D9/C9)</f>
        <v/>
      </c>
    </row>
    <row r="13">
      <c r="A13" s="36" t="inlineStr">
        <is>
          <t>أعمار الفواتير المتأخرة</t>
        </is>
      </c>
    </row>
    <row r="14" ht="30" customHeight="1">
      <c r="A14" s="21" t="inlineStr">
        <is>
          <t>فترة التأخير</t>
        </is>
      </c>
      <c r="B14" s="21" t="inlineStr">
        <is>
          <t>عدد الفواتير</t>
        </is>
      </c>
      <c r="C14" s="21" t="inlineStr">
        <is>
          <t>المبلغ المتأخر</t>
        </is>
      </c>
    </row>
    <row r="15">
      <c r="A15" s="18" t="inlineStr">
        <is>
          <t>من 1 إلى 30 يومًا</t>
        </is>
      </c>
      <c r="B15" s="29">
        <f>COUNTIFS('الفواتير'!$K$6:$K$45,"متأخرة",'الفواتير'!$J$6:$J$45,"&gt;=1",'الفواتير'!$J$6:$J$45,"&lt;=30")</f>
        <v/>
      </c>
      <c r="C15" s="28">
        <f>SUMIFS('الفواتير'!$I$6:$I$45,'الفواتير'!$K$6:$K$45,"متأخرة",'الفواتير'!$J$6:$J$45,"&gt;=1",'الفواتير'!$J$6:$J$45,"&lt;=30")</f>
        <v/>
      </c>
    </row>
    <row r="16">
      <c r="A16" s="18" t="inlineStr">
        <is>
          <t>من 31 إلى 60 يومًا</t>
        </is>
      </c>
      <c r="B16" s="29">
        <f>COUNTIFS('الفواتير'!$K$6:$K$45,"متأخرة",'الفواتير'!$J$6:$J$45,"&gt;=31",'الفواتير'!$J$6:$J$45,"&lt;=60")</f>
        <v/>
      </c>
      <c r="C16" s="28">
        <f>SUMIFS('الفواتير'!$I$6:$I$45,'الفواتير'!$K$6:$K$45,"متأخرة",'الفواتير'!$J$6:$J$45,"&gt;=31",'الفواتير'!$J$6:$J$45,"&lt;=60")</f>
        <v/>
      </c>
    </row>
    <row r="17">
      <c r="A17" s="18" t="inlineStr">
        <is>
          <t>من 61 إلى 90 يومًا</t>
        </is>
      </c>
      <c r="B17" s="29">
        <f>COUNTIFS('الفواتير'!$K$6:$K$45,"متأخرة",'الفواتير'!$J$6:$J$45,"&gt;=61",'الفواتير'!$J$6:$J$45,"&lt;=90")</f>
        <v/>
      </c>
      <c r="C17" s="28">
        <f>SUMIFS('الفواتير'!$I$6:$I$45,'الفواتير'!$K$6:$K$45,"متأخرة",'الفواتير'!$J$6:$J$45,"&gt;=61",'الفواتير'!$J$6:$J$45,"&lt;=90")</f>
        <v/>
      </c>
    </row>
    <row r="18">
      <c r="A18" s="18" t="inlineStr">
        <is>
          <t>أكثر من 90 يومًا</t>
        </is>
      </c>
      <c r="B18" s="29">
        <f>COUNTIFS('الفواتير'!$K$6:$K$45,"متأخرة",'الفواتير'!$J$6:$J$45,"&gt;=91",'الفواتير'!$J$6:$J$45,"&lt;=100000")</f>
        <v/>
      </c>
      <c r="C18" s="28">
        <f>SUMIFS('الفواتير'!$I$6:$I$45,'الفواتير'!$K$6:$K$45,"متأخرة",'الفواتير'!$J$6:$J$45,"&gt;=91",'الفواتير'!$J$6:$J$45,"&lt;=100000")</f>
        <v/>
      </c>
    </row>
    <row r="19">
      <c r="A19" s="32" t="inlineStr">
        <is>
          <t>الإجمالي</t>
        </is>
      </c>
      <c r="B19" s="34">
        <f>SUM(B15:B18)</f>
        <v/>
      </c>
      <c r="C19" s="33">
        <f>SUM(C15:C18)</f>
        <v/>
      </c>
    </row>
    <row r="21">
      <c r="A21" s="36" t="inlineStr">
        <is>
          <t>أرصدة العملاء</t>
        </is>
      </c>
    </row>
    <row r="22" ht="30" customHeight="1">
      <c r="A22" s="21" t="inlineStr">
        <is>
          <t>العميل</t>
        </is>
      </c>
      <c r="B22" s="21" t="inlineStr">
        <is>
          <t>قيمة الفواتير</t>
        </is>
      </c>
      <c r="C22" s="21" t="inlineStr">
        <is>
          <t>المحصل</t>
        </is>
      </c>
      <c r="D22" s="21" t="inlineStr">
        <is>
          <t>المتبقي</t>
        </is>
      </c>
      <c r="E22" s="21" t="inlineStr">
        <is>
          <t>منه متأخر</t>
        </is>
      </c>
      <c r="F22" s="21" t="inlineStr">
        <is>
          <t>نسبة التحصيل</t>
        </is>
      </c>
    </row>
    <row r="23">
      <c r="A23" s="24" t="inlineStr">
        <is>
          <t>شركة الأمل للتجارة</t>
        </is>
      </c>
      <c r="B23" s="28">
        <f>IF($A23="","",SUMIFS('الفواتير'!$G$6:$G$45,'الفواتير'!$C$6:$C$45,$A23))</f>
        <v/>
      </c>
      <c r="C23" s="28">
        <f>IF($A23="","",SUMIFS('الفواتير'!$H$6:$H$45,'الفواتير'!$C$6:$C$45,$A23))</f>
        <v/>
      </c>
      <c r="D23" s="28">
        <f>IF($A23="","",SUMIFS('الفواتير'!$I$6:$I$45,'الفواتير'!$C$6:$C$45,$A23))</f>
        <v/>
      </c>
      <c r="E23" s="28">
        <f>IF($A23="","",SUMIFS('الفواتير'!$I$6:$I$45,'الفواتير'!$C$6:$C$45,$A23,'الفواتير'!$K$6:$K$45,"متأخرة"))</f>
        <v/>
      </c>
      <c r="F23" s="37">
        <f>IF(OR($A23="",N(B23)=0),"",C23/B23)</f>
        <v/>
      </c>
    </row>
    <row r="24">
      <c r="A24" s="24" t="inlineStr">
        <is>
          <t>مؤسسة النيل للمقاولات</t>
        </is>
      </c>
      <c r="B24" s="28">
        <f>IF($A24="","",SUMIFS('الفواتير'!$G$6:$G$45,'الفواتير'!$C$6:$C$45,$A24))</f>
        <v/>
      </c>
      <c r="C24" s="28">
        <f>IF($A24="","",SUMIFS('الفواتير'!$H$6:$H$45,'الفواتير'!$C$6:$C$45,$A24))</f>
        <v/>
      </c>
      <c r="D24" s="28">
        <f>IF($A24="","",SUMIFS('الفواتير'!$I$6:$I$45,'الفواتير'!$C$6:$C$45,$A24))</f>
        <v/>
      </c>
      <c r="E24" s="28">
        <f>IF($A24="","",SUMIFS('الفواتير'!$I$6:$I$45,'الفواتير'!$C$6:$C$45,$A24,'الفواتير'!$K$6:$K$45,"متأخرة"))</f>
        <v/>
      </c>
      <c r="F24" s="37">
        <f>IF(OR($A24="",N(B24)=0),"",C24/B24)</f>
        <v/>
      </c>
    </row>
    <row r="25">
      <c r="A25" s="24" t="inlineStr">
        <is>
          <t>مصنع الدلتا للبلاستيك</t>
        </is>
      </c>
      <c r="B25" s="28">
        <f>IF($A25="","",SUMIFS('الفواتير'!$G$6:$G$45,'الفواتير'!$C$6:$C$45,$A25))</f>
        <v/>
      </c>
      <c r="C25" s="28">
        <f>IF($A25="","",SUMIFS('الفواتير'!$H$6:$H$45,'الفواتير'!$C$6:$C$45,$A25))</f>
        <v/>
      </c>
      <c r="D25" s="28">
        <f>IF($A25="","",SUMIFS('الفواتير'!$I$6:$I$45,'الفواتير'!$C$6:$C$45,$A25))</f>
        <v/>
      </c>
      <c r="E25" s="28">
        <f>IF($A25="","",SUMIFS('الفواتير'!$I$6:$I$45,'الفواتير'!$C$6:$C$45,$A25,'الفواتير'!$K$6:$K$45,"متأخرة"))</f>
        <v/>
      </c>
      <c r="F25" s="37">
        <f>IF(OR($A25="",N(B25)=0),"",C25/B25)</f>
        <v/>
      </c>
    </row>
    <row r="26">
      <c r="A26" s="24" t="inlineStr">
        <is>
          <t>فندق الياسمين</t>
        </is>
      </c>
      <c r="B26" s="28">
        <f>IF($A26="","",SUMIFS('الفواتير'!$G$6:$G$45,'الفواتير'!$C$6:$C$45,$A26))</f>
        <v/>
      </c>
      <c r="C26" s="28">
        <f>IF($A26="","",SUMIFS('الفواتير'!$H$6:$H$45,'الفواتير'!$C$6:$C$45,$A26))</f>
        <v/>
      </c>
      <c r="D26" s="28">
        <f>IF($A26="","",SUMIFS('الفواتير'!$I$6:$I$45,'الفواتير'!$C$6:$C$45,$A26))</f>
        <v/>
      </c>
      <c r="E26" s="28">
        <f>IF($A26="","",SUMIFS('الفواتير'!$I$6:$I$45,'الفواتير'!$C$6:$C$45,$A26,'الفواتير'!$K$6:$K$45,"متأخرة"))</f>
        <v/>
      </c>
      <c r="F26" s="37">
        <f>IF(OR($A26="",N(B26)=0),"",C26/B26)</f>
        <v/>
      </c>
    </row>
    <row r="27">
      <c r="A27" s="24" t="inlineStr">
        <is>
          <t>مكتبة المعرفة</t>
        </is>
      </c>
      <c r="B27" s="28">
        <f>IF($A27="","",SUMIFS('الفواتير'!$G$6:$G$45,'الفواتير'!$C$6:$C$45,$A27))</f>
        <v/>
      </c>
      <c r="C27" s="28">
        <f>IF($A27="","",SUMIFS('الفواتير'!$H$6:$H$45,'الفواتير'!$C$6:$C$45,$A27))</f>
        <v/>
      </c>
      <c r="D27" s="28">
        <f>IF($A27="","",SUMIFS('الفواتير'!$I$6:$I$45,'الفواتير'!$C$6:$C$45,$A27))</f>
        <v/>
      </c>
      <c r="E27" s="28">
        <f>IF($A27="","",SUMIFS('الفواتير'!$I$6:$I$45,'الفواتير'!$C$6:$C$45,$A27,'الفواتير'!$K$6:$K$45,"متأخرة"))</f>
        <v/>
      </c>
      <c r="F27" s="37">
        <f>IF(OR($A27="",N(B27)=0),"",C27/B27)</f>
        <v/>
      </c>
    </row>
    <row r="28">
      <c r="A28" s="24" t="n"/>
      <c r="B28" s="28">
        <f>IF($A28="","",SUMIFS('الفواتير'!$G$6:$G$45,'الفواتير'!$C$6:$C$45,$A28))</f>
        <v/>
      </c>
      <c r="C28" s="28">
        <f>IF($A28="","",SUMIFS('الفواتير'!$H$6:$H$45,'الفواتير'!$C$6:$C$45,$A28))</f>
        <v/>
      </c>
      <c r="D28" s="28">
        <f>IF($A28="","",SUMIFS('الفواتير'!$I$6:$I$45,'الفواتير'!$C$6:$C$45,$A28))</f>
        <v/>
      </c>
      <c r="E28" s="28">
        <f>IF($A28="","",SUMIFS('الفواتير'!$I$6:$I$45,'الفواتير'!$C$6:$C$45,$A28,'الفواتير'!$K$6:$K$45,"متأخرة"))</f>
        <v/>
      </c>
      <c r="F28" s="37">
        <f>IF(OR($A28="",N(B28)=0),"",C28/B28)</f>
        <v/>
      </c>
    </row>
    <row r="29">
      <c r="A29" s="24" t="n"/>
      <c r="B29" s="28">
        <f>IF($A29="","",SUMIFS('الفواتير'!$G$6:$G$45,'الفواتير'!$C$6:$C$45,$A29))</f>
        <v/>
      </c>
      <c r="C29" s="28">
        <f>IF($A29="","",SUMIFS('الفواتير'!$H$6:$H$45,'الفواتير'!$C$6:$C$45,$A29))</f>
        <v/>
      </c>
      <c r="D29" s="28">
        <f>IF($A29="","",SUMIFS('الفواتير'!$I$6:$I$45,'الفواتير'!$C$6:$C$45,$A29))</f>
        <v/>
      </c>
      <c r="E29" s="28">
        <f>IF($A29="","",SUMIFS('الفواتير'!$I$6:$I$45,'الفواتير'!$C$6:$C$45,$A29,'الفواتير'!$K$6:$K$45,"متأخرة"))</f>
        <v/>
      </c>
      <c r="F29" s="37">
        <f>IF(OR($A29="",N(B29)=0),"",C29/B29)</f>
        <v/>
      </c>
    </row>
    <row r="30">
      <c r="A30" s="24" t="n"/>
      <c r="B30" s="28">
        <f>IF($A30="","",SUMIFS('الفواتير'!$G$6:$G$45,'الفواتير'!$C$6:$C$45,$A30))</f>
        <v/>
      </c>
      <c r="C30" s="28">
        <f>IF($A30="","",SUMIFS('الفواتير'!$H$6:$H$45,'الفواتير'!$C$6:$C$45,$A30))</f>
        <v/>
      </c>
      <c r="D30" s="28">
        <f>IF($A30="","",SUMIFS('الفواتير'!$I$6:$I$45,'الفواتير'!$C$6:$C$45,$A30))</f>
        <v/>
      </c>
      <c r="E30" s="28">
        <f>IF($A30="","",SUMIFS('الفواتير'!$I$6:$I$45,'الفواتير'!$C$6:$C$45,$A30,'الفواتير'!$K$6:$K$45,"متأخرة"))</f>
        <v/>
      </c>
      <c r="F30" s="37">
        <f>IF(OR($A30="",N(B30)=0),"",C30/B30)</f>
        <v/>
      </c>
    </row>
    <row r="31">
      <c r="A31" s="32" t="inlineStr">
        <is>
          <t>الإجمالي</t>
        </is>
      </c>
      <c r="B31" s="33">
        <f>SUM(B23:B30)</f>
        <v/>
      </c>
      <c r="C31" s="33">
        <f>SUM(C23:C30)</f>
        <v/>
      </c>
      <c r="D31" s="33">
        <f>SUM(D23:D30)</f>
        <v/>
      </c>
      <c r="E31" s="33">
        <f>SUM(E23:E30)</f>
        <v/>
      </c>
      <c r="F31" s="38">
        <f>IF(B31=0,"",C31/B31)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A13:F13"/>
    <mergeCell ref="A21:F21"/>
    <mergeCell ref="A1:F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2026-10-29T09:33:58Z</dcterms:created>
  <dcterms:modified xmlns:dcterms="http://purl.org/dc/terms/" xmlns:xsi="http://www.w3.org/2001/XMLSchema-instance" xsi:type="dcterms:W3CDTF">2026-10-29T09:33:58Z</dcterms:modified>
</cp:coreProperties>
</file>