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إعدادات" sheetId="3" state="visible" r:id="rId3"/>
    <sheet xmlns:r="http://schemas.openxmlformats.org/officeDocument/2006/relationships" name="الكشف" sheetId="4" state="visible" r:id="rId4"/>
  </sheets>
  <definedNames>
    <definedName name="_xlnm.Print_Area" localSheetId="3">'الكشف'!$A$1:$K$43</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0"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10" fillId="0" borderId="2" applyAlignment="1" pivotButton="0" quotePrefix="0" xfId="0">
      <alignment horizontal="right" vertical="center" wrapText="1"/>
    </xf>
    <xf numFmtId="10" fontId="10" fillId="0" borderId="2" applyAlignment="1" pivotButton="0" quotePrefix="0" xfId="0">
      <alignment horizontal="center" vertical="center"/>
    </xf>
    <xf numFmtId="0" fontId="0" fillId="0" borderId="5" pivotButton="0" quotePrefix="0" xfId="0"/>
    <xf numFmtId="0" fontId="10" fillId="0" borderId="2" applyAlignment="1" pivotButton="0" quotePrefix="0" xfId="0">
      <alignment horizontal="center" vertical="center"/>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49"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0" fontId="17" fillId="3" borderId="0" applyAlignment="1" pivotButton="0" quotePrefix="0" xfId="0">
      <alignment horizontal="right" vertical="center"/>
    </xf>
    <xf numFmtId="165" fontId="10" fillId="0" borderId="2" applyAlignment="1" pivotButton="0" quotePrefix="0" xfId="0">
      <alignment horizontal="center" vertical="center"/>
    </xf>
    <xf numFmtId="164" fontId="15" fillId="3" borderId="2" applyAlignment="1" pivotButton="0" quotePrefix="0" xfId="0">
      <alignment horizontal="center" vertical="center"/>
    </xf>
    <xf numFmtId="166" fontId="10" fillId="0" borderId="2" applyAlignment="1" pivotButton="0" quotePrefix="0" xfId="0">
      <alignment horizontal="center" vertical="center"/>
    </xf>
  </cellXfs>
  <cellStyles count="1">
    <cellStyle name="Normal" xfId="0" builtinId="0" hidden="0"/>
  </cellStyles>
  <dxfs count="2">
    <dxf>
      <font>
        <name val="Arial"/>
        <b val="1"/>
        <color rgb="007F6000"/>
      </font>
      <fill>
        <patternFill patternType="solid">
          <fgColor rgb="00FFEB9C"/>
        </patternFill>
      </fill>
    </dxf>
    <dxf>
      <font>
        <name val="Arial"/>
        <b val="1"/>
        <color rgb="0014213D"/>
      </font>
      <fill>
        <patternFill patternType="solid">
          <fgColor rgb="00DDE5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اشتراكات التأمينات الاجتماعية (مصر)</t>
        </is>
      </c>
    </row>
    <row r="2" ht="4" customHeight="1">
      <c r="A2" s="9" t="n"/>
    </row>
    <row r="4" ht="22" customHeight="1">
      <c r="B4" s="10" t="inlineStr">
        <is>
          <t>فكرة القالب</t>
        </is>
      </c>
    </row>
    <row r="5" ht="34" customHeight="1">
      <c r="A5" s="11" t="inlineStr">
        <is>
          <t>•</t>
        </is>
      </c>
      <c r="B5" s="12" t="inlineStr">
        <is>
          <t>يحسب الأجر التأميني لكل موظف بين الحد الأدنى والأقصى، وحصة العامل وحصة صاحب العمل وإجمالي الاشتراك الشهري المسدد للهيئة، وصافي الأجر بعد خصم التأمينات، والتكلفة السنوية على الشركة.</t>
        </is>
      </c>
    </row>
    <row r="6" ht="22" customHeight="1">
      <c r="B6" s="10" t="inlineStr">
        <is>
          <t>خطوات الاستخدام</t>
        </is>
      </c>
    </row>
    <row r="7" ht="34" customHeight="1">
      <c r="A7" s="11" t="inlineStr">
        <is>
          <t>•</t>
        </is>
      </c>
      <c r="B7" s="12" t="inlineStr">
        <is>
          <t>في ورقة «الإعدادات» راجع الحد الأدنى والأقصى لأجر الاشتراك ونسبتي العامل وصاحب العمل للسنة الحالية، وعدّلها عند صدور قرار جديد.</t>
        </is>
      </c>
    </row>
    <row r="8" ht="34" customHeight="1">
      <c r="A8" s="11" t="inlineStr">
        <is>
          <t>•</t>
        </is>
      </c>
      <c r="B8" s="12" t="inlineStr">
        <is>
          <t>في ورقة «الكشف» اكتب لكل موظف الاسم والرقم التأميني والوظيفة والأجر الشامل الشهري الخاضع للاشتراك.</t>
        </is>
      </c>
    </row>
    <row r="9" ht="18" customHeight="1">
      <c r="A9" s="11" t="inlineStr">
        <is>
          <t>•</t>
        </is>
      </c>
      <c r="B9" s="12" t="inlineStr">
        <is>
          <t>تظهر الحصص لكل موظف والإجماليات، وملاحظة لمن يقل أجره عن الحد الأدنى أو يزيد عن الحد الأقصى.</t>
        </is>
      </c>
    </row>
    <row r="10" ht="22" customHeight="1">
      <c r="B10" s="10" t="inlineStr">
        <is>
          <t>ملاحظات</t>
        </is>
      </c>
    </row>
    <row r="11" ht="50" customHeight="1">
      <c r="A11" s="11" t="inlineStr">
        <is>
          <t>•</t>
        </is>
      </c>
      <c r="B11" s="12" t="inlineStr">
        <is>
          <t>القيم في الإعدادات مثال حسب قانون التأمينات الاجتماعية والمعاشات رقم 148 لسنة 2019، والحدود تتغير سنويًا بقرار من الهيئة، فتأكد منها قبل الاعتماد. اشتراك التأمين الصحي الشامل وأي اشتراكات أخرى خارج هذا الحساب.</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showGridLines="0" rightToLeft="1" workbookViewId="0">
      <selection activeCell="A1" sqref="A1"/>
    </sheetView>
  </sheetViews>
  <sheetFormatPr baseColWidth="8" defaultRowHeight="15"/>
  <cols>
    <col width="50" customWidth="1" min="1" max="1"/>
    <col width="18" customWidth="1" min="2" max="2"/>
  </cols>
  <sheetData>
    <row r="1" ht="30" customHeight="1">
      <c r="A1" s="15" t="inlineStr">
        <is>
          <t>إعدادات الاشتراك</t>
        </is>
      </c>
      <c r="B1" s="16" t="n"/>
    </row>
    <row r="2" ht="30" customHeight="1">
      <c r="A2" s="17" t="inlineStr">
        <is>
          <t>حدّث هذه القيم حسب القرار السنوي للهيئة القومية للتأمين الاجتماعي.</t>
        </is>
      </c>
    </row>
    <row r="4">
      <c r="A4" s="18" t="inlineStr">
        <is>
          <t>سنة التطبيق</t>
        </is>
      </c>
      <c r="B4" s="19" t="n">
        <v>2026</v>
      </c>
    </row>
    <row r="5">
      <c r="A5" s="18" t="inlineStr">
        <is>
          <t>الحد الأدنى لأجر الاشتراك الشهري</t>
        </is>
      </c>
      <c r="B5" s="20" t="n">
        <v>2700</v>
      </c>
    </row>
    <row r="6">
      <c r="A6" s="18" t="inlineStr">
        <is>
          <t>الحد الأقصى لأجر الاشتراك الشهري</t>
        </is>
      </c>
      <c r="B6" s="20" t="n">
        <v>16700</v>
      </c>
    </row>
    <row r="7">
      <c r="A7" s="18" t="inlineStr">
        <is>
          <t>نسبة حصة العامل</t>
        </is>
      </c>
      <c r="B7" s="21" t="n">
        <v>0.11</v>
      </c>
    </row>
    <row r="8">
      <c r="A8" s="18" t="inlineStr">
        <is>
          <t>نسبة حصة صاحب العمل</t>
        </is>
      </c>
      <c r="B8" s="21" t="n">
        <v>0.1875</v>
      </c>
    </row>
    <row r="9">
      <c r="A9" s="18" t="inlineStr">
        <is>
          <t>شهر الكشف</t>
        </is>
      </c>
      <c r="B9" s="22" t="inlineStr">
        <is>
          <t>أكتوبر 2026</t>
        </is>
      </c>
    </row>
    <row r="10">
      <c r="A10" s="23" t="inlineStr">
        <is>
          <t>إجمالي نسبة الاشتراك</t>
        </is>
      </c>
      <c r="B10" s="24">
        <f>B7+B8</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K43"/>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3" customWidth="1" min="3" max="3"/>
    <col width="20" customWidth="1" min="4" max="4"/>
    <col width="14" customWidth="1" min="5" max="5"/>
    <col width="14" customWidth="1" min="6" max="6"/>
    <col width="13" customWidth="1" min="7" max="7"/>
    <col width="14" customWidth="1" min="8" max="8"/>
    <col width="14" customWidth="1" min="9" max="9"/>
    <col width="14" customWidth="1" min="10" max="10"/>
    <col width="22" customWidth="1" min="11" max="11"/>
  </cols>
  <sheetData>
    <row r="1" ht="30" customHeight="1">
      <c r="A1" s="15" t="inlineStr">
        <is>
          <t>كشف اشتراكات التأمينات الاجتماعية الشهري</t>
        </is>
      </c>
      <c r="B1" s="16" t="n"/>
      <c r="C1" s="16" t="n"/>
      <c r="D1" s="16" t="n"/>
      <c r="E1" s="16" t="n"/>
      <c r="F1" s="16" t="n"/>
      <c r="G1" s="16" t="n"/>
      <c r="H1" s="16" t="n"/>
      <c r="I1" s="16" t="n"/>
      <c r="J1" s="16" t="n"/>
      <c r="K1" s="16" t="n"/>
    </row>
    <row r="2" ht="30" customHeight="1">
      <c r="A2" s="17" t="inlineStr">
        <is>
          <t>الأجر التأميني = الأجر الشامل في حدود الحد الأدنى والأقصى. الخلايا الصفراء للإدخال.</t>
        </is>
      </c>
    </row>
    <row r="3">
      <c r="A3" s="18" t="inlineStr">
        <is>
          <t>الشهر</t>
        </is>
      </c>
      <c r="B3" s="25" t="n"/>
      <c r="C3" s="26">
        <f>'الإعدادات'!B9</f>
        <v/>
      </c>
    </row>
    <row r="5" ht="30" customHeight="1">
      <c r="A5" s="27" t="inlineStr">
        <is>
          <t>م</t>
        </is>
      </c>
      <c r="B5" s="27" t="inlineStr">
        <is>
          <t>اسم الموظف</t>
        </is>
      </c>
      <c r="C5" s="27" t="inlineStr">
        <is>
          <t>الرقم التأميني</t>
        </is>
      </c>
      <c r="D5" s="27" t="inlineStr">
        <is>
          <t>الوظيفة</t>
        </is>
      </c>
      <c r="E5" s="27" t="inlineStr">
        <is>
          <t>الأجر الشامل الشهري</t>
        </is>
      </c>
      <c r="F5" s="27" t="inlineStr">
        <is>
          <t>أجر الاشتراك</t>
        </is>
      </c>
      <c r="G5" s="27" t="inlineStr">
        <is>
          <t>حصة العامل</t>
        </is>
      </c>
      <c r="H5" s="27" t="inlineStr">
        <is>
          <t>حصة صاحب العمل</t>
        </is>
      </c>
      <c r="I5" s="27" t="inlineStr">
        <is>
          <t>إجمالي الاشتراك</t>
        </is>
      </c>
      <c r="J5" s="27" t="inlineStr">
        <is>
          <t>صافي الأجر بعد التأمينات</t>
        </is>
      </c>
      <c r="K5" s="27" t="inlineStr">
        <is>
          <t>ملاحظة</t>
        </is>
      </c>
    </row>
    <row r="6">
      <c r="A6" s="28">
        <f>IF(B6="","",ROW()-5)</f>
        <v/>
      </c>
      <c r="B6" s="22" t="inlineStr">
        <is>
          <t>أحمد سمير عبد الله</t>
        </is>
      </c>
      <c r="C6" s="29" t="inlineStr">
        <is>
          <t>1234501</t>
        </is>
      </c>
      <c r="D6" s="22" t="inlineStr">
        <is>
          <t>محاسب</t>
        </is>
      </c>
      <c r="E6" s="20" t="n">
        <v>9500</v>
      </c>
      <c r="F6" s="30">
        <f>IF(E6="","",MIN(MAX(E6,'الإعدادات'!$B$5),'الإعدادات'!$B$6))</f>
        <v/>
      </c>
      <c r="G6" s="30">
        <f>IF(F6="","",ROUND(F6*'الإعدادات'!$B$7,2))</f>
        <v/>
      </c>
      <c r="H6" s="30">
        <f>IF(F6="","",ROUND(F6*'الإعدادات'!$B$8,2))</f>
        <v/>
      </c>
      <c r="I6" s="30">
        <f>IF(F6="","",G6+H6)</f>
        <v/>
      </c>
      <c r="J6" s="30">
        <f>IF(F6="","",E6-G6)</f>
        <v/>
      </c>
      <c r="K6" s="26">
        <f>IF(E6="","",IF(E6&lt;'الإعدادات'!$B$5,"أقل من الحد الأدنى",IF(E6&gt;'الإعدادات'!$B$6,"فوق الحد الأقصى","")))</f>
        <v/>
      </c>
    </row>
    <row r="7">
      <c r="A7" s="28">
        <f>IF(B7="","",ROW()-5)</f>
        <v/>
      </c>
      <c r="B7" s="22" t="inlineStr">
        <is>
          <t>منى خالد إبراهيم</t>
        </is>
      </c>
      <c r="C7" s="29" t="inlineStr">
        <is>
          <t>1234502</t>
        </is>
      </c>
      <c r="D7" s="22" t="inlineStr">
        <is>
          <t>سكرتيرة</t>
        </is>
      </c>
      <c r="E7" s="20" t="n">
        <v>5200</v>
      </c>
      <c r="F7" s="30">
        <f>IF(E7="","",MIN(MAX(E7,'الإعدادات'!$B$5),'الإعدادات'!$B$6))</f>
        <v/>
      </c>
      <c r="G7" s="30">
        <f>IF(F7="","",ROUND(F7*'الإعدادات'!$B$7,2))</f>
        <v/>
      </c>
      <c r="H7" s="30">
        <f>IF(F7="","",ROUND(F7*'الإعدادات'!$B$8,2))</f>
        <v/>
      </c>
      <c r="I7" s="30">
        <f>IF(F7="","",G7+H7)</f>
        <v/>
      </c>
      <c r="J7" s="30">
        <f>IF(F7="","",E7-G7)</f>
        <v/>
      </c>
      <c r="K7" s="26">
        <f>IF(E7="","",IF(E7&lt;'الإعدادات'!$B$5,"أقل من الحد الأدنى",IF(E7&gt;'الإعدادات'!$B$6,"فوق الحد الأقصى","")))</f>
        <v/>
      </c>
    </row>
    <row r="8">
      <c r="A8" s="28">
        <f>IF(B8="","",ROW()-5)</f>
        <v/>
      </c>
      <c r="B8" s="22" t="inlineStr">
        <is>
          <t>محمد عادل حسن</t>
        </is>
      </c>
      <c r="C8" s="29" t="inlineStr">
        <is>
          <t>1234503</t>
        </is>
      </c>
      <c r="D8" s="22" t="inlineStr">
        <is>
          <t>مدير مبيعات</t>
        </is>
      </c>
      <c r="E8" s="20" t="n">
        <v>22000</v>
      </c>
      <c r="F8" s="30">
        <f>IF(E8="","",MIN(MAX(E8,'الإعدادات'!$B$5),'الإعدادات'!$B$6))</f>
        <v/>
      </c>
      <c r="G8" s="30">
        <f>IF(F8="","",ROUND(F8*'الإعدادات'!$B$7,2))</f>
        <v/>
      </c>
      <c r="H8" s="30">
        <f>IF(F8="","",ROUND(F8*'الإعدادات'!$B$8,2))</f>
        <v/>
      </c>
      <c r="I8" s="30">
        <f>IF(F8="","",G8+H8)</f>
        <v/>
      </c>
      <c r="J8" s="30">
        <f>IF(F8="","",E8-G8)</f>
        <v/>
      </c>
      <c r="K8" s="26">
        <f>IF(E8="","",IF(E8&lt;'الإعدادات'!$B$5,"أقل من الحد الأدنى",IF(E8&gt;'الإعدادات'!$B$6,"فوق الحد الأقصى","")))</f>
        <v/>
      </c>
    </row>
    <row r="9">
      <c r="A9" s="28">
        <f>IF(B9="","",ROW()-5)</f>
        <v/>
      </c>
      <c r="B9" s="22" t="inlineStr">
        <is>
          <t>سارة محمود علي</t>
        </is>
      </c>
      <c r="C9" s="29" t="inlineStr">
        <is>
          <t>1234504</t>
        </is>
      </c>
      <c r="D9" s="22" t="inlineStr">
        <is>
          <t>مندوبة مبيعات</t>
        </is>
      </c>
      <c r="E9" s="20" t="n">
        <v>7800</v>
      </c>
      <c r="F9" s="30">
        <f>IF(E9="","",MIN(MAX(E9,'الإعدادات'!$B$5),'الإعدادات'!$B$6))</f>
        <v/>
      </c>
      <c r="G9" s="30">
        <f>IF(F9="","",ROUND(F9*'الإعدادات'!$B$7,2))</f>
        <v/>
      </c>
      <c r="H9" s="30">
        <f>IF(F9="","",ROUND(F9*'الإعدادات'!$B$8,2))</f>
        <v/>
      </c>
      <c r="I9" s="30">
        <f>IF(F9="","",G9+H9)</f>
        <v/>
      </c>
      <c r="J9" s="30">
        <f>IF(F9="","",E9-G9)</f>
        <v/>
      </c>
      <c r="K9" s="26">
        <f>IF(E9="","",IF(E9&lt;'الإعدادات'!$B$5,"أقل من الحد الأدنى",IF(E9&gt;'الإعدادات'!$B$6,"فوق الحد الأقصى","")))</f>
        <v/>
      </c>
    </row>
    <row r="10">
      <c r="A10" s="28">
        <f>IF(B10="","",ROW()-5)</f>
        <v/>
      </c>
      <c r="B10" s="22" t="inlineStr">
        <is>
          <t>خالد فتحي يوسف</t>
        </is>
      </c>
      <c r="C10" s="29" t="inlineStr">
        <is>
          <t>1234505</t>
        </is>
      </c>
      <c r="D10" s="22" t="inlineStr">
        <is>
          <t>سائق</t>
        </is>
      </c>
      <c r="E10" s="20" t="n">
        <v>2400</v>
      </c>
      <c r="F10" s="30">
        <f>IF(E10="","",MIN(MAX(E10,'الإعدادات'!$B$5),'الإعدادات'!$B$6))</f>
        <v/>
      </c>
      <c r="G10" s="30">
        <f>IF(F10="","",ROUND(F10*'الإعدادات'!$B$7,2))</f>
        <v/>
      </c>
      <c r="H10" s="30">
        <f>IF(F10="","",ROUND(F10*'الإعدادات'!$B$8,2))</f>
        <v/>
      </c>
      <c r="I10" s="30">
        <f>IF(F10="","",G10+H10)</f>
        <v/>
      </c>
      <c r="J10" s="30">
        <f>IF(F10="","",E10-G10)</f>
        <v/>
      </c>
      <c r="K10" s="26">
        <f>IF(E10="","",IF(E10&lt;'الإعدادات'!$B$5,"أقل من الحد الأدنى",IF(E10&gt;'الإعدادات'!$B$6,"فوق الحد الأقصى","")))</f>
        <v/>
      </c>
    </row>
    <row r="11">
      <c r="A11" s="28">
        <f>IF(B11="","",ROW()-5)</f>
        <v/>
      </c>
      <c r="B11" s="22" t="inlineStr">
        <is>
          <t>هبة أشرف كمال</t>
        </is>
      </c>
      <c r="C11" s="29" t="inlineStr">
        <is>
          <t>1234506</t>
        </is>
      </c>
      <c r="D11" s="22" t="inlineStr">
        <is>
          <t>مسؤولة موارد بشرية</t>
        </is>
      </c>
      <c r="E11" s="20" t="n">
        <v>11250</v>
      </c>
      <c r="F11" s="30">
        <f>IF(E11="","",MIN(MAX(E11,'الإعدادات'!$B$5),'الإعدادات'!$B$6))</f>
        <v/>
      </c>
      <c r="G11" s="30">
        <f>IF(F11="","",ROUND(F11*'الإعدادات'!$B$7,2))</f>
        <v/>
      </c>
      <c r="H11" s="30">
        <f>IF(F11="","",ROUND(F11*'الإعدادات'!$B$8,2))</f>
        <v/>
      </c>
      <c r="I11" s="30">
        <f>IF(F11="","",G11+H11)</f>
        <v/>
      </c>
      <c r="J11" s="30">
        <f>IF(F11="","",E11-G11)</f>
        <v/>
      </c>
      <c r="K11" s="26">
        <f>IF(E11="","",IF(E11&lt;'الإعدادات'!$B$5,"أقل من الحد الأدنى",IF(E11&gt;'الإعدادات'!$B$6,"فوق الحد الأقصى","")))</f>
        <v/>
      </c>
    </row>
    <row r="12">
      <c r="A12" s="28">
        <f>IF(B12="","",ROW()-5)</f>
        <v/>
      </c>
      <c r="B12" s="22" t="inlineStr">
        <is>
          <t>عمرو نبيل سعد</t>
        </is>
      </c>
      <c r="C12" s="29" t="inlineStr">
        <is>
          <t>1234507</t>
        </is>
      </c>
      <c r="D12" s="22" t="inlineStr">
        <is>
          <t>فني صيانة</t>
        </is>
      </c>
      <c r="E12" s="20" t="n">
        <v>6350</v>
      </c>
      <c r="F12" s="30">
        <f>IF(E12="","",MIN(MAX(E12,'الإعدادات'!$B$5),'الإعدادات'!$B$6))</f>
        <v/>
      </c>
      <c r="G12" s="30">
        <f>IF(F12="","",ROUND(F12*'الإعدادات'!$B$7,2))</f>
        <v/>
      </c>
      <c r="H12" s="30">
        <f>IF(F12="","",ROUND(F12*'الإعدادات'!$B$8,2))</f>
        <v/>
      </c>
      <c r="I12" s="30">
        <f>IF(F12="","",G12+H12)</f>
        <v/>
      </c>
      <c r="J12" s="30">
        <f>IF(F12="","",E12-G12)</f>
        <v/>
      </c>
      <c r="K12" s="26">
        <f>IF(E12="","",IF(E12&lt;'الإعدادات'!$B$5,"أقل من الحد الأدنى",IF(E12&gt;'الإعدادات'!$B$6,"فوق الحد الأقصى","")))</f>
        <v/>
      </c>
    </row>
    <row r="13">
      <c r="A13" s="28">
        <f>IF(B13="","",ROW()-5)</f>
        <v/>
      </c>
      <c r="B13" s="22" t="inlineStr">
        <is>
          <t>ياسمين طارق فؤاد</t>
        </is>
      </c>
      <c r="C13" s="29" t="inlineStr">
        <is>
          <t>1234508</t>
        </is>
      </c>
      <c r="D13" s="22" t="inlineStr">
        <is>
          <t>محاسبة</t>
        </is>
      </c>
      <c r="E13" s="20" t="n">
        <v>8600</v>
      </c>
      <c r="F13" s="30">
        <f>IF(E13="","",MIN(MAX(E13,'الإعدادات'!$B$5),'الإعدادات'!$B$6))</f>
        <v/>
      </c>
      <c r="G13" s="30">
        <f>IF(F13="","",ROUND(F13*'الإعدادات'!$B$7,2))</f>
        <v/>
      </c>
      <c r="H13" s="30">
        <f>IF(F13="","",ROUND(F13*'الإعدادات'!$B$8,2))</f>
        <v/>
      </c>
      <c r="I13" s="30">
        <f>IF(F13="","",G13+H13)</f>
        <v/>
      </c>
      <c r="J13" s="30">
        <f>IF(F13="","",E13-G13)</f>
        <v/>
      </c>
      <c r="K13" s="26">
        <f>IF(E13="","",IF(E13&lt;'الإعدادات'!$B$5,"أقل من الحد الأدنى",IF(E13&gt;'الإعدادات'!$B$6,"فوق الحد الأقصى","")))</f>
        <v/>
      </c>
    </row>
    <row r="14">
      <c r="A14" s="28">
        <f>IF(B14="","",ROW()-5)</f>
        <v/>
      </c>
      <c r="B14" s="22" t="inlineStr">
        <is>
          <t>محمود رضا صالح</t>
        </is>
      </c>
      <c r="C14" s="29" t="inlineStr">
        <is>
          <t>1234509</t>
        </is>
      </c>
      <c r="D14" s="22" t="inlineStr">
        <is>
          <t>أمين مخزن</t>
        </is>
      </c>
      <c r="E14" s="20" t="n">
        <v>4750</v>
      </c>
      <c r="F14" s="30">
        <f>IF(E14="","",MIN(MAX(E14,'الإعدادات'!$B$5),'الإعدادات'!$B$6))</f>
        <v/>
      </c>
      <c r="G14" s="30">
        <f>IF(F14="","",ROUND(F14*'الإعدادات'!$B$7,2))</f>
        <v/>
      </c>
      <c r="H14" s="30">
        <f>IF(F14="","",ROUND(F14*'الإعدادات'!$B$8,2))</f>
        <v/>
      </c>
      <c r="I14" s="30">
        <f>IF(F14="","",G14+H14)</f>
        <v/>
      </c>
      <c r="J14" s="30">
        <f>IF(F14="","",E14-G14)</f>
        <v/>
      </c>
      <c r="K14" s="26">
        <f>IF(E14="","",IF(E14&lt;'الإعدادات'!$B$5,"أقل من الحد الأدنى",IF(E14&gt;'الإعدادات'!$B$6,"فوق الحد الأقصى","")))</f>
        <v/>
      </c>
    </row>
    <row r="15">
      <c r="A15" s="28">
        <f>IF(B15="","",ROW()-5)</f>
        <v/>
      </c>
      <c r="B15" s="22" t="inlineStr">
        <is>
          <t>إسلام حمدي أنور</t>
        </is>
      </c>
      <c r="C15" s="29" t="inlineStr">
        <is>
          <t>1234510</t>
        </is>
      </c>
      <c r="D15" s="22" t="inlineStr">
        <is>
          <t>المدير المالي</t>
        </is>
      </c>
      <c r="E15" s="20" t="n">
        <v>31000</v>
      </c>
      <c r="F15" s="30">
        <f>IF(E15="","",MIN(MAX(E15,'الإعدادات'!$B$5),'الإعدادات'!$B$6))</f>
        <v/>
      </c>
      <c r="G15" s="30">
        <f>IF(F15="","",ROUND(F15*'الإعدادات'!$B$7,2))</f>
        <v/>
      </c>
      <c r="H15" s="30">
        <f>IF(F15="","",ROUND(F15*'الإعدادات'!$B$8,2))</f>
        <v/>
      </c>
      <c r="I15" s="30">
        <f>IF(F15="","",G15+H15)</f>
        <v/>
      </c>
      <c r="J15" s="30">
        <f>IF(F15="","",E15-G15)</f>
        <v/>
      </c>
      <c r="K15" s="26">
        <f>IF(E15="","",IF(E15&lt;'الإعدادات'!$B$5,"أقل من الحد الأدنى",IF(E15&gt;'الإعدادات'!$B$6,"فوق الحد الأقصى","")))</f>
        <v/>
      </c>
    </row>
    <row r="16">
      <c r="A16" s="28">
        <f>IF(B16="","",ROW()-5)</f>
        <v/>
      </c>
      <c r="B16" s="22" t="n"/>
      <c r="C16" s="29" t="n"/>
      <c r="D16" s="22" t="n"/>
      <c r="E16" s="20" t="n"/>
      <c r="F16" s="30">
        <f>IF(E16="","",MIN(MAX(E16,'الإعدادات'!$B$5),'الإعدادات'!$B$6))</f>
        <v/>
      </c>
      <c r="G16" s="30">
        <f>IF(F16="","",ROUND(F16*'الإعدادات'!$B$7,2))</f>
        <v/>
      </c>
      <c r="H16" s="30">
        <f>IF(F16="","",ROUND(F16*'الإعدادات'!$B$8,2))</f>
        <v/>
      </c>
      <c r="I16" s="30">
        <f>IF(F16="","",G16+H16)</f>
        <v/>
      </c>
      <c r="J16" s="30">
        <f>IF(F16="","",E16-G16)</f>
        <v/>
      </c>
      <c r="K16" s="26">
        <f>IF(E16="","",IF(E16&lt;'الإعدادات'!$B$5,"أقل من الحد الأدنى",IF(E16&gt;'الإعدادات'!$B$6,"فوق الحد الأقصى","")))</f>
        <v/>
      </c>
    </row>
    <row r="17">
      <c r="A17" s="28">
        <f>IF(B17="","",ROW()-5)</f>
        <v/>
      </c>
      <c r="B17" s="22" t="n"/>
      <c r="C17" s="29" t="n"/>
      <c r="D17" s="22" t="n"/>
      <c r="E17" s="20" t="n"/>
      <c r="F17" s="30">
        <f>IF(E17="","",MIN(MAX(E17,'الإعدادات'!$B$5),'الإعدادات'!$B$6))</f>
        <v/>
      </c>
      <c r="G17" s="30">
        <f>IF(F17="","",ROUND(F17*'الإعدادات'!$B$7,2))</f>
        <v/>
      </c>
      <c r="H17" s="30">
        <f>IF(F17="","",ROUND(F17*'الإعدادات'!$B$8,2))</f>
        <v/>
      </c>
      <c r="I17" s="30">
        <f>IF(F17="","",G17+H17)</f>
        <v/>
      </c>
      <c r="J17" s="30">
        <f>IF(F17="","",E17-G17)</f>
        <v/>
      </c>
      <c r="K17" s="26">
        <f>IF(E17="","",IF(E17&lt;'الإعدادات'!$B$5,"أقل من الحد الأدنى",IF(E17&gt;'الإعدادات'!$B$6,"فوق الحد الأقصى","")))</f>
        <v/>
      </c>
    </row>
    <row r="18">
      <c r="A18" s="28">
        <f>IF(B18="","",ROW()-5)</f>
        <v/>
      </c>
      <c r="B18" s="22" t="n"/>
      <c r="C18" s="29" t="n"/>
      <c r="D18" s="22" t="n"/>
      <c r="E18" s="20" t="n"/>
      <c r="F18" s="30">
        <f>IF(E18="","",MIN(MAX(E18,'الإعدادات'!$B$5),'الإعدادات'!$B$6))</f>
        <v/>
      </c>
      <c r="G18" s="30">
        <f>IF(F18="","",ROUND(F18*'الإعدادات'!$B$7,2))</f>
        <v/>
      </c>
      <c r="H18" s="30">
        <f>IF(F18="","",ROUND(F18*'الإعدادات'!$B$8,2))</f>
        <v/>
      </c>
      <c r="I18" s="30">
        <f>IF(F18="","",G18+H18)</f>
        <v/>
      </c>
      <c r="J18" s="30">
        <f>IF(F18="","",E18-G18)</f>
        <v/>
      </c>
      <c r="K18" s="26">
        <f>IF(E18="","",IF(E18&lt;'الإعدادات'!$B$5,"أقل من الحد الأدنى",IF(E18&gt;'الإعدادات'!$B$6,"فوق الحد الأقصى","")))</f>
        <v/>
      </c>
    </row>
    <row r="19">
      <c r="A19" s="28">
        <f>IF(B19="","",ROW()-5)</f>
        <v/>
      </c>
      <c r="B19" s="22" t="n"/>
      <c r="C19" s="29" t="n"/>
      <c r="D19" s="22" t="n"/>
      <c r="E19" s="20" t="n"/>
      <c r="F19" s="30">
        <f>IF(E19="","",MIN(MAX(E19,'الإعدادات'!$B$5),'الإعدادات'!$B$6))</f>
        <v/>
      </c>
      <c r="G19" s="30">
        <f>IF(F19="","",ROUND(F19*'الإعدادات'!$B$7,2))</f>
        <v/>
      </c>
      <c r="H19" s="30">
        <f>IF(F19="","",ROUND(F19*'الإعدادات'!$B$8,2))</f>
        <v/>
      </c>
      <c r="I19" s="30">
        <f>IF(F19="","",G19+H19)</f>
        <v/>
      </c>
      <c r="J19" s="30">
        <f>IF(F19="","",E19-G19)</f>
        <v/>
      </c>
      <c r="K19" s="26">
        <f>IF(E19="","",IF(E19&lt;'الإعدادات'!$B$5,"أقل من الحد الأدنى",IF(E19&gt;'الإعدادات'!$B$6,"فوق الحد الأقصى","")))</f>
        <v/>
      </c>
    </row>
    <row r="20">
      <c r="A20" s="28">
        <f>IF(B20="","",ROW()-5)</f>
        <v/>
      </c>
      <c r="B20" s="22" t="n"/>
      <c r="C20" s="29" t="n"/>
      <c r="D20" s="22" t="n"/>
      <c r="E20" s="20" t="n"/>
      <c r="F20" s="30">
        <f>IF(E20="","",MIN(MAX(E20,'الإعدادات'!$B$5),'الإعدادات'!$B$6))</f>
        <v/>
      </c>
      <c r="G20" s="30">
        <f>IF(F20="","",ROUND(F20*'الإعدادات'!$B$7,2))</f>
        <v/>
      </c>
      <c r="H20" s="30">
        <f>IF(F20="","",ROUND(F20*'الإعدادات'!$B$8,2))</f>
        <v/>
      </c>
      <c r="I20" s="30">
        <f>IF(F20="","",G20+H20)</f>
        <v/>
      </c>
      <c r="J20" s="30">
        <f>IF(F20="","",E20-G20)</f>
        <v/>
      </c>
      <c r="K20" s="26">
        <f>IF(E20="","",IF(E20&lt;'الإعدادات'!$B$5,"أقل من الحد الأدنى",IF(E20&gt;'الإعدادات'!$B$6,"فوق الحد الأقصى","")))</f>
        <v/>
      </c>
    </row>
    <row r="21">
      <c r="A21" s="28">
        <f>IF(B21="","",ROW()-5)</f>
        <v/>
      </c>
      <c r="B21" s="22" t="n"/>
      <c r="C21" s="29" t="n"/>
      <c r="D21" s="22" t="n"/>
      <c r="E21" s="20" t="n"/>
      <c r="F21" s="30">
        <f>IF(E21="","",MIN(MAX(E21,'الإعدادات'!$B$5),'الإعدادات'!$B$6))</f>
        <v/>
      </c>
      <c r="G21" s="30">
        <f>IF(F21="","",ROUND(F21*'الإعدادات'!$B$7,2))</f>
        <v/>
      </c>
      <c r="H21" s="30">
        <f>IF(F21="","",ROUND(F21*'الإعدادات'!$B$8,2))</f>
        <v/>
      </c>
      <c r="I21" s="30">
        <f>IF(F21="","",G21+H21)</f>
        <v/>
      </c>
      <c r="J21" s="30">
        <f>IF(F21="","",E21-G21)</f>
        <v/>
      </c>
      <c r="K21" s="26">
        <f>IF(E21="","",IF(E21&lt;'الإعدادات'!$B$5,"أقل من الحد الأدنى",IF(E21&gt;'الإعدادات'!$B$6,"فوق الحد الأقصى","")))</f>
        <v/>
      </c>
    </row>
    <row r="22">
      <c r="A22" s="28">
        <f>IF(B22="","",ROW()-5)</f>
        <v/>
      </c>
      <c r="B22" s="22" t="n"/>
      <c r="C22" s="29" t="n"/>
      <c r="D22" s="22" t="n"/>
      <c r="E22" s="20" t="n"/>
      <c r="F22" s="30">
        <f>IF(E22="","",MIN(MAX(E22,'الإعدادات'!$B$5),'الإعدادات'!$B$6))</f>
        <v/>
      </c>
      <c r="G22" s="30">
        <f>IF(F22="","",ROUND(F22*'الإعدادات'!$B$7,2))</f>
        <v/>
      </c>
      <c r="H22" s="30">
        <f>IF(F22="","",ROUND(F22*'الإعدادات'!$B$8,2))</f>
        <v/>
      </c>
      <c r="I22" s="30">
        <f>IF(F22="","",G22+H22)</f>
        <v/>
      </c>
      <c r="J22" s="30">
        <f>IF(F22="","",E22-G22)</f>
        <v/>
      </c>
      <c r="K22" s="26">
        <f>IF(E22="","",IF(E22&lt;'الإعدادات'!$B$5,"أقل من الحد الأدنى",IF(E22&gt;'الإعدادات'!$B$6,"فوق الحد الأقصى","")))</f>
        <v/>
      </c>
    </row>
    <row r="23">
      <c r="A23" s="28">
        <f>IF(B23="","",ROW()-5)</f>
        <v/>
      </c>
      <c r="B23" s="22" t="n"/>
      <c r="C23" s="29" t="n"/>
      <c r="D23" s="22" t="n"/>
      <c r="E23" s="20" t="n"/>
      <c r="F23" s="30">
        <f>IF(E23="","",MIN(MAX(E23,'الإعدادات'!$B$5),'الإعدادات'!$B$6))</f>
        <v/>
      </c>
      <c r="G23" s="30">
        <f>IF(F23="","",ROUND(F23*'الإعدادات'!$B$7,2))</f>
        <v/>
      </c>
      <c r="H23" s="30">
        <f>IF(F23="","",ROUND(F23*'الإعدادات'!$B$8,2))</f>
        <v/>
      </c>
      <c r="I23" s="30">
        <f>IF(F23="","",G23+H23)</f>
        <v/>
      </c>
      <c r="J23" s="30">
        <f>IF(F23="","",E23-G23)</f>
        <v/>
      </c>
      <c r="K23" s="26">
        <f>IF(E23="","",IF(E23&lt;'الإعدادات'!$B$5,"أقل من الحد الأدنى",IF(E23&gt;'الإعدادات'!$B$6,"فوق الحد الأقصى","")))</f>
        <v/>
      </c>
    </row>
    <row r="24">
      <c r="A24" s="28">
        <f>IF(B24="","",ROW()-5)</f>
        <v/>
      </c>
      <c r="B24" s="22" t="n"/>
      <c r="C24" s="29" t="n"/>
      <c r="D24" s="22" t="n"/>
      <c r="E24" s="20" t="n"/>
      <c r="F24" s="30">
        <f>IF(E24="","",MIN(MAX(E24,'الإعدادات'!$B$5),'الإعدادات'!$B$6))</f>
        <v/>
      </c>
      <c r="G24" s="30">
        <f>IF(F24="","",ROUND(F24*'الإعدادات'!$B$7,2))</f>
        <v/>
      </c>
      <c r="H24" s="30">
        <f>IF(F24="","",ROUND(F24*'الإعدادات'!$B$8,2))</f>
        <v/>
      </c>
      <c r="I24" s="30">
        <f>IF(F24="","",G24+H24)</f>
        <v/>
      </c>
      <c r="J24" s="30">
        <f>IF(F24="","",E24-G24)</f>
        <v/>
      </c>
      <c r="K24" s="26">
        <f>IF(E24="","",IF(E24&lt;'الإعدادات'!$B$5,"أقل من الحد الأدنى",IF(E24&gt;'الإعدادات'!$B$6,"فوق الحد الأقصى","")))</f>
        <v/>
      </c>
    </row>
    <row r="25">
      <c r="A25" s="28">
        <f>IF(B25="","",ROW()-5)</f>
        <v/>
      </c>
      <c r="B25" s="22" t="n"/>
      <c r="C25" s="29" t="n"/>
      <c r="D25" s="22" t="n"/>
      <c r="E25" s="20" t="n"/>
      <c r="F25" s="30">
        <f>IF(E25="","",MIN(MAX(E25,'الإعدادات'!$B$5),'الإعدادات'!$B$6))</f>
        <v/>
      </c>
      <c r="G25" s="30">
        <f>IF(F25="","",ROUND(F25*'الإعدادات'!$B$7,2))</f>
        <v/>
      </c>
      <c r="H25" s="30">
        <f>IF(F25="","",ROUND(F25*'الإعدادات'!$B$8,2))</f>
        <v/>
      </c>
      <c r="I25" s="30">
        <f>IF(F25="","",G25+H25)</f>
        <v/>
      </c>
      <c r="J25" s="30">
        <f>IF(F25="","",E25-G25)</f>
        <v/>
      </c>
      <c r="K25" s="26">
        <f>IF(E25="","",IF(E25&lt;'الإعدادات'!$B$5,"أقل من الحد الأدنى",IF(E25&gt;'الإعدادات'!$B$6,"فوق الحد الأقصى","")))</f>
        <v/>
      </c>
    </row>
    <row r="26">
      <c r="A26" s="28">
        <f>IF(B26="","",ROW()-5)</f>
        <v/>
      </c>
      <c r="B26" s="22" t="n"/>
      <c r="C26" s="29" t="n"/>
      <c r="D26" s="22" t="n"/>
      <c r="E26" s="20" t="n"/>
      <c r="F26" s="30">
        <f>IF(E26="","",MIN(MAX(E26,'الإعدادات'!$B$5),'الإعدادات'!$B$6))</f>
        <v/>
      </c>
      <c r="G26" s="30">
        <f>IF(F26="","",ROUND(F26*'الإعدادات'!$B$7,2))</f>
        <v/>
      </c>
      <c r="H26" s="30">
        <f>IF(F26="","",ROUND(F26*'الإعدادات'!$B$8,2))</f>
        <v/>
      </c>
      <c r="I26" s="30">
        <f>IF(F26="","",G26+H26)</f>
        <v/>
      </c>
      <c r="J26" s="30">
        <f>IF(F26="","",E26-G26)</f>
        <v/>
      </c>
      <c r="K26" s="26">
        <f>IF(E26="","",IF(E26&lt;'الإعدادات'!$B$5,"أقل من الحد الأدنى",IF(E26&gt;'الإعدادات'!$B$6,"فوق الحد الأقصى","")))</f>
        <v/>
      </c>
    </row>
    <row r="27">
      <c r="A27" s="28">
        <f>IF(B27="","",ROW()-5)</f>
        <v/>
      </c>
      <c r="B27" s="22" t="n"/>
      <c r="C27" s="29" t="n"/>
      <c r="D27" s="22" t="n"/>
      <c r="E27" s="20" t="n"/>
      <c r="F27" s="30">
        <f>IF(E27="","",MIN(MAX(E27,'الإعدادات'!$B$5),'الإعدادات'!$B$6))</f>
        <v/>
      </c>
      <c r="G27" s="30">
        <f>IF(F27="","",ROUND(F27*'الإعدادات'!$B$7,2))</f>
        <v/>
      </c>
      <c r="H27" s="30">
        <f>IF(F27="","",ROUND(F27*'الإعدادات'!$B$8,2))</f>
        <v/>
      </c>
      <c r="I27" s="30">
        <f>IF(F27="","",G27+H27)</f>
        <v/>
      </c>
      <c r="J27" s="30">
        <f>IF(F27="","",E27-G27)</f>
        <v/>
      </c>
      <c r="K27" s="26">
        <f>IF(E27="","",IF(E27&lt;'الإعدادات'!$B$5,"أقل من الحد الأدنى",IF(E27&gt;'الإعدادات'!$B$6,"فوق الحد الأقصى","")))</f>
        <v/>
      </c>
    </row>
    <row r="28">
      <c r="A28" s="28">
        <f>IF(B28="","",ROW()-5)</f>
        <v/>
      </c>
      <c r="B28" s="22" t="n"/>
      <c r="C28" s="29" t="n"/>
      <c r="D28" s="22" t="n"/>
      <c r="E28" s="20" t="n"/>
      <c r="F28" s="30">
        <f>IF(E28="","",MIN(MAX(E28,'الإعدادات'!$B$5),'الإعدادات'!$B$6))</f>
        <v/>
      </c>
      <c r="G28" s="30">
        <f>IF(F28="","",ROUND(F28*'الإعدادات'!$B$7,2))</f>
        <v/>
      </c>
      <c r="H28" s="30">
        <f>IF(F28="","",ROUND(F28*'الإعدادات'!$B$8,2))</f>
        <v/>
      </c>
      <c r="I28" s="30">
        <f>IF(F28="","",G28+H28)</f>
        <v/>
      </c>
      <c r="J28" s="30">
        <f>IF(F28="","",E28-G28)</f>
        <v/>
      </c>
      <c r="K28" s="26">
        <f>IF(E28="","",IF(E28&lt;'الإعدادات'!$B$5,"أقل من الحد الأدنى",IF(E28&gt;'الإعدادات'!$B$6,"فوق الحد الأقصى","")))</f>
        <v/>
      </c>
    </row>
    <row r="29">
      <c r="A29" s="28">
        <f>IF(B29="","",ROW()-5)</f>
        <v/>
      </c>
      <c r="B29" s="22" t="n"/>
      <c r="C29" s="29" t="n"/>
      <c r="D29" s="22" t="n"/>
      <c r="E29" s="20" t="n"/>
      <c r="F29" s="30">
        <f>IF(E29="","",MIN(MAX(E29,'الإعدادات'!$B$5),'الإعدادات'!$B$6))</f>
        <v/>
      </c>
      <c r="G29" s="30">
        <f>IF(F29="","",ROUND(F29*'الإعدادات'!$B$7,2))</f>
        <v/>
      </c>
      <c r="H29" s="30">
        <f>IF(F29="","",ROUND(F29*'الإعدادات'!$B$8,2))</f>
        <v/>
      </c>
      <c r="I29" s="30">
        <f>IF(F29="","",G29+H29)</f>
        <v/>
      </c>
      <c r="J29" s="30">
        <f>IF(F29="","",E29-G29)</f>
        <v/>
      </c>
      <c r="K29" s="26">
        <f>IF(E29="","",IF(E29&lt;'الإعدادات'!$B$5,"أقل من الحد الأدنى",IF(E29&gt;'الإعدادات'!$B$6,"فوق الحد الأقصى","")))</f>
        <v/>
      </c>
    </row>
    <row r="30">
      <c r="A30" s="28">
        <f>IF(B30="","",ROW()-5)</f>
        <v/>
      </c>
      <c r="B30" s="22" t="n"/>
      <c r="C30" s="29" t="n"/>
      <c r="D30" s="22" t="n"/>
      <c r="E30" s="20" t="n"/>
      <c r="F30" s="30">
        <f>IF(E30="","",MIN(MAX(E30,'الإعدادات'!$B$5),'الإعدادات'!$B$6))</f>
        <v/>
      </c>
      <c r="G30" s="30">
        <f>IF(F30="","",ROUND(F30*'الإعدادات'!$B$7,2))</f>
        <v/>
      </c>
      <c r="H30" s="30">
        <f>IF(F30="","",ROUND(F30*'الإعدادات'!$B$8,2))</f>
        <v/>
      </c>
      <c r="I30" s="30">
        <f>IF(F30="","",G30+H30)</f>
        <v/>
      </c>
      <c r="J30" s="30">
        <f>IF(F30="","",E30-G30)</f>
        <v/>
      </c>
      <c r="K30" s="26">
        <f>IF(E30="","",IF(E30&lt;'الإعدادات'!$B$5,"أقل من الحد الأدنى",IF(E30&gt;'الإعدادات'!$B$6,"فوق الحد الأقصى","")))</f>
        <v/>
      </c>
    </row>
    <row r="31">
      <c r="A31" s="28">
        <f>IF(B31="","",ROW()-5)</f>
        <v/>
      </c>
      <c r="B31" s="22" t="n"/>
      <c r="C31" s="29" t="n"/>
      <c r="D31" s="22" t="n"/>
      <c r="E31" s="20" t="n"/>
      <c r="F31" s="30">
        <f>IF(E31="","",MIN(MAX(E31,'الإعدادات'!$B$5),'الإعدادات'!$B$6))</f>
        <v/>
      </c>
      <c r="G31" s="30">
        <f>IF(F31="","",ROUND(F31*'الإعدادات'!$B$7,2))</f>
        <v/>
      </c>
      <c r="H31" s="30">
        <f>IF(F31="","",ROUND(F31*'الإعدادات'!$B$8,2))</f>
        <v/>
      </c>
      <c r="I31" s="30">
        <f>IF(F31="","",G31+H31)</f>
        <v/>
      </c>
      <c r="J31" s="30">
        <f>IF(F31="","",E31-G31)</f>
        <v/>
      </c>
      <c r="K31" s="26">
        <f>IF(E31="","",IF(E31&lt;'الإعدادات'!$B$5,"أقل من الحد الأدنى",IF(E31&gt;'الإعدادات'!$B$6,"فوق الحد الأقصى","")))</f>
        <v/>
      </c>
    </row>
    <row r="32">
      <c r="A32" s="28">
        <f>IF(B32="","",ROW()-5)</f>
        <v/>
      </c>
      <c r="B32" s="22" t="n"/>
      <c r="C32" s="29" t="n"/>
      <c r="D32" s="22" t="n"/>
      <c r="E32" s="20" t="n"/>
      <c r="F32" s="30">
        <f>IF(E32="","",MIN(MAX(E32,'الإعدادات'!$B$5),'الإعدادات'!$B$6))</f>
        <v/>
      </c>
      <c r="G32" s="30">
        <f>IF(F32="","",ROUND(F32*'الإعدادات'!$B$7,2))</f>
        <v/>
      </c>
      <c r="H32" s="30">
        <f>IF(F32="","",ROUND(F32*'الإعدادات'!$B$8,2))</f>
        <v/>
      </c>
      <c r="I32" s="30">
        <f>IF(F32="","",G32+H32)</f>
        <v/>
      </c>
      <c r="J32" s="30">
        <f>IF(F32="","",E32-G32)</f>
        <v/>
      </c>
      <c r="K32" s="26">
        <f>IF(E32="","",IF(E32&lt;'الإعدادات'!$B$5,"أقل من الحد الأدنى",IF(E32&gt;'الإعدادات'!$B$6,"فوق الحد الأقصى","")))</f>
        <v/>
      </c>
    </row>
    <row r="33">
      <c r="A33" s="28">
        <f>IF(B33="","",ROW()-5)</f>
        <v/>
      </c>
      <c r="B33" s="22" t="n"/>
      <c r="C33" s="29" t="n"/>
      <c r="D33" s="22" t="n"/>
      <c r="E33" s="20" t="n"/>
      <c r="F33" s="30">
        <f>IF(E33="","",MIN(MAX(E33,'الإعدادات'!$B$5),'الإعدادات'!$B$6))</f>
        <v/>
      </c>
      <c r="G33" s="30">
        <f>IF(F33="","",ROUND(F33*'الإعدادات'!$B$7,2))</f>
        <v/>
      </c>
      <c r="H33" s="30">
        <f>IF(F33="","",ROUND(F33*'الإعدادات'!$B$8,2))</f>
        <v/>
      </c>
      <c r="I33" s="30">
        <f>IF(F33="","",G33+H33)</f>
        <v/>
      </c>
      <c r="J33" s="30">
        <f>IF(F33="","",E33-G33)</f>
        <v/>
      </c>
      <c r="K33" s="26">
        <f>IF(E33="","",IF(E33&lt;'الإعدادات'!$B$5,"أقل من الحد الأدنى",IF(E33&gt;'الإعدادات'!$B$6,"فوق الحد الأقصى","")))</f>
        <v/>
      </c>
    </row>
    <row r="34">
      <c r="A34" s="28">
        <f>IF(B34="","",ROW()-5)</f>
        <v/>
      </c>
      <c r="B34" s="22" t="n"/>
      <c r="C34" s="29" t="n"/>
      <c r="D34" s="22" t="n"/>
      <c r="E34" s="20" t="n"/>
      <c r="F34" s="30">
        <f>IF(E34="","",MIN(MAX(E34,'الإعدادات'!$B$5),'الإعدادات'!$B$6))</f>
        <v/>
      </c>
      <c r="G34" s="30">
        <f>IF(F34="","",ROUND(F34*'الإعدادات'!$B$7,2))</f>
        <v/>
      </c>
      <c r="H34" s="30">
        <f>IF(F34="","",ROUND(F34*'الإعدادات'!$B$8,2))</f>
        <v/>
      </c>
      <c r="I34" s="30">
        <f>IF(F34="","",G34+H34)</f>
        <v/>
      </c>
      <c r="J34" s="30">
        <f>IF(F34="","",E34-G34)</f>
        <v/>
      </c>
      <c r="K34" s="26">
        <f>IF(E34="","",IF(E34&lt;'الإعدادات'!$B$5,"أقل من الحد الأدنى",IF(E34&gt;'الإعدادات'!$B$6,"فوق الحد الأقصى","")))</f>
        <v/>
      </c>
    </row>
    <row r="35">
      <c r="A35" s="28">
        <f>IF(B35="","",ROW()-5)</f>
        <v/>
      </c>
      <c r="B35" s="22" t="n"/>
      <c r="C35" s="29" t="n"/>
      <c r="D35" s="22" t="n"/>
      <c r="E35" s="20" t="n"/>
      <c r="F35" s="30">
        <f>IF(E35="","",MIN(MAX(E35,'الإعدادات'!$B$5),'الإعدادات'!$B$6))</f>
        <v/>
      </c>
      <c r="G35" s="30">
        <f>IF(F35="","",ROUND(F35*'الإعدادات'!$B$7,2))</f>
        <v/>
      </c>
      <c r="H35" s="30">
        <f>IF(F35="","",ROUND(F35*'الإعدادات'!$B$8,2))</f>
        <v/>
      </c>
      <c r="I35" s="30">
        <f>IF(F35="","",G35+H35)</f>
        <v/>
      </c>
      <c r="J35" s="30">
        <f>IF(F35="","",E35-G35)</f>
        <v/>
      </c>
      <c r="K35" s="26">
        <f>IF(E35="","",IF(E35&lt;'الإعدادات'!$B$5,"أقل من الحد الأدنى",IF(E35&gt;'الإعدادات'!$B$6,"فوق الحد الأقصى","")))</f>
        <v/>
      </c>
    </row>
    <row r="36">
      <c r="A36" s="31" t="n"/>
      <c r="B36" s="32" t="inlineStr">
        <is>
          <t>الإجمالي</t>
        </is>
      </c>
      <c r="C36" s="31" t="n"/>
      <c r="D36" s="31" t="n"/>
      <c r="E36" s="33">
        <f>SUM(E6:E35)</f>
        <v/>
      </c>
      <c r="F36" s="33">
        <f>SUM(F6:F35)</f>
        <v/>
      </c>
      <c r="G36" s="33">
        <f>SUM(G6:G35)</f>
        <v/>
      </c>
      <c r="H36" s="33">
        <f>SUM(H6:H35)</f>
        <v/>
      </c>
      <c r="I36" s="33">
        <f>SUM(I6:I35)</f>
        <v/>
      </c>
      <c r="J36" s="33">
        <f>SUM(J6:J35)</f>
        <v/>
      </c>
      <c r="K36" s="31" t="n"/>
    </row>
    <row r="38">
      <c r="B38" s="34" t="inlineStr">
        <is>
          <t>الملخص</t>
        </is>
      </c>
    </row>
    <row r="39">
      <c r="B39" s="23" t="inlineStr">
        <is>
          <t>عدد الموظفين</t>
        </is>
      </c>
      <c r="C39" s="25" t="n"/>
      <c r="D39" s="35">
        <f>COUNT(E6:E35)</f>
        <v/>
      </c>
    </row>
    <row r="40">
      <c r="B40" s="23" t="inlineStr">
        <is>
          <t>إجمالي المسدد للهيئة شهريًا</t>
        </is>
      </c>
      <c r="C40" s="25" t="n"/>
      <c r="D40" s="30">
        <f>I36</f>
        <v/>
      </c>
    </row>
    <row r="41">
      <c r="B41" s="23" t="inlineStr">
        <is>
          <t>تكلفة صاحب العمل الشهرية</t>
        </is>
      </c>
      <c r="C41" s="25" t="n"/>
      <c r="D41" s="30">
        <f>H36</f>
        <v/>
      </c>
    </row>
    <row r="42">
      <c r="B42" s="18" t="inlineStr">
        <is>
          <t>تكلفة صاحب العمل السنوية</t>
        </is>
      </c>
      <c r="C42" s="25" t="n"/>
      <c r="D42" s="36">
        <f>H36*12</f>
        <v/>
      </c>
    </row>
    <row r="43">
      <c r="B43" s="23" t="inlineStr">
        <is>
          <t>نسبة تكلفة صاحب العمل إلى الأجور الشاملة</t>
        </is>
      </c>
      <c r="C43" s="25" t="n"/>
      <c r="D43" s="37">
        <f>IF(E36=0,"",H36/E36)</f>
        <v/>
      </c>
    </row>
  </sheetData>
  <sheetProtection selectLockedCells="0" selectUnlockedCells="0" sheet="1" objects="0" insertRows="1" insertHyperlinks="1" autoFilter="0" scenarios="0" formatColumns="0" deleteColumns="1" insertColumns="1" pivotTables="1" deleteRows="1" formatCells="0" formatRows="0" sort="0"/>
  <mergeCells count="9">
    <mergeCell ref="B38:G38"/>
    <mergeCell ref="B39:C39"/>
    <mergeCell ref="B42:C42"/>
    <mergeCell ref="A2:K2"/>
    <mergeCell ref="A1:K1"/>
    <mergeCell ref="B40:C40"/>
    <mergeCell ref="B41:C41"/>
    <mergeCell ref="A3:B3"/>
    <mergeCell ref="B43:C43"/>
  </mergeCells>
  <conditionalFormatting sqref="K6:K35">
    <cfRule type="cellIs" priority="1" operator="equal" dxfId="0">
      <formula>"فوق الحد الأقصى"</formula>
    </cfRule>
    <cfRule type="cellIs" priority="2" operator="equal" dxfId="1">
      <formula>"أقل من الحد الأدنى"</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2026-10-29T09:33:58Z</dcterms:created>
  <dcterms:modified xmlns:dcterms="http://purl.org/dc/terms/" xmlns:xsi="http://www.w3.org/2001/XMLSchema-instance" xsi:type="dcterms:W3CDTF">2026-10-29T09:33:58Z</dcterms:modified>
</cp:coreProperties>
</file>