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هداف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'الأهداف'!$A$1:$O$26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3" borderId="0" applyAlignment="1" pivotButton="0" quotePrefix="0" xfId="0">
      <alignment horizontal="center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1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5" fontId="16" fillId="5" borderId="6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المستهدف مقابل الفعلي حسب الربع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'الملخص'!B13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'الملخص'!$A$14:$A$17</f>
            </numRef>
          </cat>
          <val>
            <numRef>
              <f>'الملخص'!$B$14:$B$17</f>
            </numRef>
          </val>
        </ser>
        <ser>
          <idx val="1"/>
          <order val="1"/>
          <tx>
            <strRef>
              <f>'الملخص'!C13</f>
            </strRef>
          </tx>
          <spPr>
            <a:solidFill xmlns:a="http://schemas.openxmlformats.org/drawingml/2006/main">
              <a:srgbClr val="B08D57"/>
            </a:solidFill>
            <a:ln xmlns:a="http://schemas.openxmlformats.org/drawingml/2006/main">
              <a:solidFill>
                <a:srgbClr val="B08D57"/>
              </a:solidFill>
              <a:prstDash val="solid"/>
            </a:ln>
          </spPr>
          <cat>
            <numRef>
              <f>'الملخص'!$A$14:$A$17</f>
            </numRef>
          </cat>
          <val>
            <numRef>
              <f>'الملخص'!$C$14:$C$17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تحقيق المستهدف البيعي للمندوبين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يقارن المستهدف البيعي بالمبيعات الفعلية لكل مندوب في كل ربع وعلى مستوى السنة، ويحسب نسبة التحقيق والتقييم والترتيب، ويلخص النتائج حسب المنطقة وحسب الربع.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حدد أعلى ورقة «الأهداف» حد تحقيق الهدف وحد «قريب من الهدف».</t>
        </is>
      </c>
    </row>
    <row r="8" ht="34" customHeight="1">
      <c r="A8" s="11" t="inlineStr">
        <is>
          <t>•</t>
        </is>
      </c>
      <c r="B8" s="12" t="inlineStr">
        <is>
          <t>اكتب لكل مندوب المنطقة والمستهدف والفعلي لكل ربع؛ تظهر نسبة التحقيق والتقييم والترتيب تلقائيًا.</t>
        </is>
      </c>
    </row>
    <row r="9" ht="18" customHeight="1">
      <c r="A9" s="11" t="inlineStr">
        <is>
          <t>•</t>
        </is>
      </c>
      <c r="B9" s="12" t="inlineStr">
        <is>
          <t>ورقة «الملخص» تجمع المناطق والأرباع وعدد من حقق الهدف في كل منطقة.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اكتب أسماء المناطق في الملخص بنفس كتابتها في ورقة الأهداف. لحساب العمولة على المحقق استخدم قالب حساب عمولات المندوبين.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26"/>
  <sheetViews>
    <sheetView showGridLines="0"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0" customWidth="1" min="13" max="13"/>
    <col width="14" customWidth="1" min="14" max="14"/>
    <col width="8" customWidth="1" min="15" max="15"/>
  </cols>
  <sheetData>
    <row r="1" ht="30" customHeight="1">
      <c r="A1" s="15" t="inlineStr">
        <is>
          <t>المستهدف مقابل المحقق لكل مندوب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حد تحقيق الهدف</t>
        </is>
      </c>
      <c r="B3" s="19" t="n">
        <v>1</v>
      </c>
      <c r="D3" s="18" t="inlineStr">
        <is>
          <t>حد «قريب من الهدف»</t>
        </is>
      </c>
      <c r="E3" s="20" t="n"/>
      <c r="F3" s="19" t="n">
        <v>0.85</v>
      </c>
    </row>
    <row r="4">
      <c r="C4" s="21" t="inlineStr">
        <is>
          <t>الربع الأول</t>
        </is>
      </c>
      <c r="E4" s="21" t="inlineStr">
        <is>
          <t>الربع الثاني</t>
        </is>
      </c>
      <c r="G4" s="21" t="inlineStr">
        <is>
          <t>الربع الثالث</t>
        </is>
      </c>
      <c r="I4" s="21" t="inlineStr">
        <is>
          <t>الربع الرابع</t>
        </is>
      </c>
    </row>
    <row r="5" ht="30" customHeight="1">
      <c r="A5" s="22" t="inlineStr">
        <is>
          <t>المندوب</t>
        </is>
      </c>
      <c r="B5" s="22" t="inlineStr">
        <is>
          <t>المنطقة</t>
        </is>
      </c>
      <c r="C5" s="22" t="inlineStr">
        <is>
          <t>المستهدف</t>
        </is>
      </c>
      <c r="D5" s="22" t="inlineStr">
        <is>
          <t>الفعلي</t>
        </is>
      </c>
      <c r="E5" s="22" t="inlineStr">
        <is>
          <t>المستهدف</t>
        </is>
      </c>
      <c r="F5" s="22" t="inlineStr">
        <is>
          <t>الفعلي</t>
        </is>
      </c>
      <c r="G5" s="22" t="inlineStr">
        <is>
          <t>المستهدف</t>
        </is>
      </c>
      <c r="H5" s="22" t="inlineStr">
        <is>
          <t>الفعلي</t>
        </is>
      </c>
      <c r="I5" s="22" t="inlineStr">
        <is>
          <t>المستهدف</t>
        </is>
      </c>
      <c r="J5" s="22" t="inlineStr">
        <is>
          <t>الفعلي</t>
        </is>
      </c>
      <c r="K5" s="22" t="inlineStr">
        <is>
          <t>إجمالي المستهدف</t>
        </is>
      </c>
      <c r="L5" s="22" t="inlineStr">
        <is>
          <t>إجمالي الفعلي</t>
        </is>
      </c>
      <c r="M5" s="22" t="inlineStr">
        <is>
          <t>نسبة التحقيق</t>
        </is>
      </c>
      <c r="N5" s="22" t="inlineStr">
        <is>
          <t>التقييم</t>
        </is>
      </c>
      <c r="O5" s="22" t="inlineStr">
        <is>
          <t>الترتيب</t>
        </is>
      </c>
    </row>
    <row r="6">
      <c r="A6" s="23" t="inlineStr">
        <is>
          <t>أحمد سامي</t>
        </is>
      </c>
      <c r="B6" s="24" t="inlineStr">
        <is>
          <t>القاهرة</t>
        </is>
      </c>
      <c r="C6" s="25" t="n">
        <v>264000</v>
      </c>
      <c r="D6" s="25" t="n">
        <v>277200</v>
      </c>
      <c r="E6" s="25" t="n">
        <v>288000</v>
      </c>
      <c r="F6" s="25" t="n">
        <v>282200</v>
      </c>
      <c r="G6" s="25" t="n">
        <v>312000</v>
      </c>
      <c r="H6" s="25" t="n">
        <v>343200</v>
      </c>
      <c r="I6" s="25" t="n">
        <v>336000</v>
      </c>
      <c r="J6" s="25" t="n">
        <v>342700</v>
      </c>
      <c r="K6" s="26">
        <f>IF(A6="","",C6+E6+G6+I6)</f>
        <v/>
      </c>
      <c r="L6" s="26">
        <f>IF(A6="","",D6+F6+H6+J6)</f>
        <v/>
      </c>
      <c r="M6" s="27">
        <f>IF(OR(A6="",N(K6)=0),"",L6/K6)</f>
        <v/>
      </c>
      <c r="N6" s="28">
        <f>IF(M6="","",IF(M6&gt;=$B$3,"حقق الهدف",IF(M6&gt;=$F$3,"قريب من الهدف","دون الهدف")))</f>
        <v/>
      </c>
      <c r="O6" s="29">
        <f>IF(M6="","",RANK(M6,$M$6:$M$25))</f>
        <v/>
      </c>
    </row>
    <row r="7">
      <c r="A7" s="23" t="inlineStr">
        <is>
          <t>محمد ناصر</t>
        </is>
      </c>
      <c r="B7" s="24" t="inlineStr">
        <is>
          <t>القاهرة</t>
        </is>
      </c>
      <c r="C7" s="25" t="n">
        <v>220000</v>
      </c>
      <c r="D7" s="25" t="n">
        <v>202400</v>
      </c>
      <c r="E7" s="25" t="n">
        <v>240000</v>
      </c>
      <c r="F7" s="25" t="n">
        <v>211200</v>
      </c>
      <c r="G7" s="25" t="n">
        <v>260000</v>
      </c>
      <c r="H7" s="25" t="n">
        <v>247000</v>
      </c>
      <c r="I7" s="25" t="n">
        <v>280000</v>
      </c>
      <c r="J7" s="25" t="n">
        <v>252000</v>
      </c>
      <c r="K7" s="26">
        <f>IF(A7="","",C7+E7+G7+I7)</f>
        <v/>
      </c>
      <c r="L7" s="26">
        <f>IF(A7="","",D7+F7+H7+J7)</f>
        <v/>
      </c>
      <c r="M7" s="27">
        <f>IF(OR(A7="",N(K7)=0),"",L7/K7)</f>
        <v/>
      </c>
      <c r="N7" s="28">
        <f>IF(M7="","",IF(M7&gt;=$B$3,"حقق الهدف",IF(M7&gt;=$F$3,"قريب من الهدف","دون الهدف")))</f>
        <v/>
      </c>
      <c r="O7" s="29">
        <f>IF(M7="","",RANK(M7,$M$6:$M$25))</f>
        <v/>
      </c>
    </row>
    <row r="8">
      <c r="A8" s="23" t="inlineStr">
        <is>
          <t>رانيا عادل</t>
        </is>
      </c>
      <c r="B8" s="24" t="inlineStr">
        <is>
          <t>الإسكندرية</t>
        </is>
      </c>
      <c r="C8" s="25" t="n">
        <v>198000</v>
      </c>
      <c r="D8" s="25" t="n">
        <v>217800</v>
      </c>
      <c r="E8" s="25" t="n">
        <v>216000</v>
      </c>
      <c r="F8" s="25" t="n">
        <v>241900</v>
      </c>
      <c r="G8" s="25" t="n">
        <v>234000</v>
      </c>
      <c r="H8" s="25" t="n">
        <v>243400</v>
      </c>
      <c r="I8" s="25" t="n">
        <v>252000</v>
      </c>
      <c r="J8" s="25" t="n">
        <v>272200</v>
      </c>
      <c r="K8" s="26">
        <f>IF(A8="","",C8+E8+G8+I8)</f>
        <v/>
      </c>
      <c r="L8" s="26">
        <f>IF(A8="","",D8+F8+H8+J8)</f>
        <v/>
      </c>
      <c r="M8" s="27">
        <f>IF(OR(A8="",N(K8)=0),"",L8/K8)</f>
        <v/>
      </c>
      <c r="N8" s="28">
        <f>IF(M8="","",IF(M8&gt;=$B$3,"حقق الهدف",IF(M8&gt;=$F$3,"قريب من الهدف","دون الهدف")))</f>
        <v/>
      </c>
      <c r="O8" s="29">
        <f>IF(M8="","",RANK(M8,$M$6:$M$25))</f>
        <v/>
      </c>
    </row>
    <row r="9">
      <c r="A9" s="23" t="inlineStr">
        <is>
          <t>عمر خليل</t>
        </is>
      </c>
      <c r="B9" s="24" t="inlineStr">
        <is>
          <t>الإسكندرية</t>
        </is>
      </c>
      <c r="C9" s="25" t="n">
        <v>242000</v>
      </c>
      <c r="D9" s="25" t="n">
        <v>193600</v>
      </c>
      <c r="E9" s="25" t="n">
        <v>264000</v>
      </c>
      <c r="F9" s="25" t="n">
        <v>224400</v>
      </c>
      <c r="G9" s="25" t="n">
        <v>286000</v>
      </c>
      <c r="H9" s="25" t="n">
        <v>223100</v>
      </c>
      <c r="I9" s="25" t="n">
        <v>308000</v>
      </c>
      <c r="J9" s="25" t="n">
        <v>252600</v>
      </c>
      <c r="K9" s="26">
        <f>IF(A9="","",C9+E9+G9+I9)</f>
        <v/>
      </c>
      <c r="L9" s="26">
        <f>IF(A9="","",D9+F9+H9+J9)</f>
        <v/>
      </c>
      <c r="M9" s="27">
        <f>IF(OR(A9="",N(K9)=0),"",L9/K9)</f>
        <v/>
      </c>
      <c r="N9" s="28">
        <f>IF(M9="","",IF(M9&gt;=$B$3,"حقق الهدف",IF(M9&gt;=$F$3,"قريب من الهدف","دون الهدف")))</f>
        <v/>
      </c>
      <c r="O9" s="29">
        <f>IF(M9="","",RANK(M9,$M$6:$M$25))</f>
        <v/>
      </c>
    </row>
    <row r="10">
      <c r="A10" s="23" t="inlineStr">
        <is>
          <t>نهى فاروق</t>
        </is>
      </c>
      <c r="B10" s="24" t="inlineStr">
        <is>
          <t>الدلتا</t>
        </is>
      </c>
      <c r="C10" s="25" t="n">
        <v>176000</v>
      </c>
      <c r="D10" s="25" t="n">
        <v>176000</v>
      </c>
      <c r="E10" s="25" t="n">
        <v>192000</v>
      </c>
      <c r="F10" s="25" t="n">
        <v>195800</v>
      </c>
      <c r="G10" s="25" t="n">
        <v>208000</v>
      </c>
      <c r="H10" s="25" t="n">
        <v>201800</v>
      </c>
      <c r="I10" s="25" t="n">
        <v>224000</v>
      </c>
      <c r="J10" s="25" t="n">
        <v>235200</v>
      </c>
      <c r="K10" s="26">
        <f>IF(A10="","",C10+E10+G10+I10)</f>
        <v/>
      </c>
      <c r="L10" s="26">
        <f>IF(A10="","",D10+F10+H10+J10)</f>
        <v/>
      </c>
      <c r="M10" s="27">
        <f>IF(OR(A10="",N(K10)=0),"",L10/K10)</f>
        <v/>
      </c>
      <c r="N10" s="28">
        <f>IF(M10="","",IF(M10&gt;=$B$3,"حقق الهدف",IF(M10&gt;=$F$3,"قريب من الهدف","دون الهدف")))</f>
        <v/>
      </c>
      <c r="O10" s="29">
        <f>IF(M10="","",RANK(M10,$M$6:$M$25))</f>
        <v/>
      </c>
    </row>
    <row r="11">
      <c r="A11" s="23" t="inlineStr">
        <is>
          <t>طارق حسين</t>
        </is>
      </c>
      <c r="B11" s="24" t="inlineStr">
        <is>
          <t>الدلتا</t>
        </is>
      </c>
      <c r="C11" s="25" t="n">
        <v>209000</v>
      </c>
      <c r="D11" s="25" t="n">
        <v>198600</v>
      </c>
      <c r="E11" s="25" t="n">
        <v>228000</v>
      </c>
      <c r="F11" s="25" t="n">
        <v>205200</v>
      </c>
      <c r="G11" s="25" t="n">
        <v>247000</v>
      </c>
      <c r="H11" s="25" t="n">
        <v>212400</v>
      </c>
      <c r="I11" s="25" t="n">
        <v>266000</v>
      </c>
      <c r="J11" s="25" t="n">
        <v>244700</v>
      </c>
      <c r="K11" s="26">
        <f>IF(A11="","",C11+E11+G11+I11)</f>
        <v/>
      </c>
      <c r="L11" s="26">
        <f>IF(A11="","",D11+F11+H11+J11)</f>
        <v/>
      </c>
      <c r="M11" s="27">
        <f>IF(OR(A11="",N(K11)=0),"",L11/K11)</f>
        <v/>
      </c>
      <c r="N11" s="28">
        <f>IF(M11="","",IF(M11&gt;=$B$3,"حقق الهدف",IF(M11&gt;=$F$3,"قريب من الهدف","دون الهدف")))</f>
        <v/>
      </c>
      <c r="O11" s="29">
        <f>IF(M11="","",RANK(M11,$M$6:$M$25))</f>
        <v/>
      </c>
    </row>
    <row r="12">
      <c r="A12" s="23" t="inlineStr">
        <is>
          <t>مصطفى جمال</t>
        </is>
      </c>
      <c r="B12" s="24" t="inlineStr">
        <is>
          <t>الصعيد</t>
        </is>
      </c>
      <c r="C12" s="25" t="n">
        <v>154000</v>
      </c>
      <c r="D12" s="25" t="n">
        <v>184800</v>
      </c>
      <c r="E12" s="25" t="n">
        <v>168000</v>
      </c>
      <c r="F12" s="25" t="n">
        <v>193200</v>
      </c>
      <c r="G12" s="25" t="n">
        <v>182000</v>
      </c>
      <c r="H12" s="25" t="n">
        <v>200200</v>
      </c>
      <c r="I12" s="25" t="n">
        <v>196000</v>
      </c>
      <c r="J12" s="25" t="n">
        <v>231300</v>
      </c>
      <c r="K12" s="26">
        <f>IF(A12="","",C12+E12+G12+I12)</f>
        <v/>
      </c>
      <c r="L12" s="26">
        <f>IF(A12="","",D12+F12+H12+J12)</f>
        <v/>
      </c>
      <c r="M12" s="27">
        <f>IF(OR(A12="",N(K12)=0),"",L12/K12)</f>
        <v/>
      </c>
      <c r="N12" s="28">
        <f>IF(M12="","",IF(M12&gt;=$B$3,"حقق الهدف",IF(M12&gt;=$F$3,"قريب من الهدف","دون الهدف")))</f>
        <v/>
      </c>
      <c r="O12" s="29">
        <f>IF(M12="","",RANK(M12,$M$6:$M$25))</f>
        <v/>
      </c>
    </row>
    <row r="13">
      <c r="A13" s="23" t="inlineStr">
        <is>
          <t>إيمان صبري</t>
        </is>
      </c>
      <c r="B13" s="24" t="inlineStr">
        <is>
          <t>الصعيد</t>
        </is>
      </c>
      <c r="C13" s="25" t="n">
        <v>187000</v>
      </c>
      <c r="D13" s="25" t="n">
        <v>140200</v>
      </c>
      <c r="E13" s="25" t="n">
        <v>204000</v>
      </c>
      <c r="F13" s="25" t="n">
        <v>142800</v>
      </c>
      <c r="G13" s="25" t="n">
        <v>221000</v>
      </c>
      <c r="H13" s="25" t="n">
        <v>181200</v>
      </c>
      <c r="I13" s="25" t="n">
        <v>238000</v>
      </c>
      <c r="J13" s="25" t="n">
        <v>188000</v>
      </c>
      <c r="K13" s="26">
        <f>IF(A13="","",C13+E13+G13+I13)</f>
        <v/>
      </c>
      <c r="L13" s="26">
        <f>IF(A13="","",D13+F13+H13+J13)</f>
        <v/>
      </c>
      <c r="M13" s="27">
        <f>IF(OR(A13="",N(K13)=0),"",L13/K13)</f>
        <v/>
      </c>
      <c r="N13" s="28">
        <f>IF(M13="","",IF(M13&gt;=$B$3,"حقق الهدف",IF(M13&gt;=$F$3,"قريب من الهدف","دون الهدف")))</f>
        <v/>
      </c>
      <c r="O13" s="29">
        <f>IF(M13="","",RANK(M13,$M$6:$M$25))</f>
        <v/>
      </c>
    </row>
    <row r="14">
      <c r="A14" s="23" t="inlineStr">
        <is>
          <t>حسام الدين وليد</t>
        </is>
      </c>
      <c r="B14" s="24" t="inlineStr">
        <is>
          <t>القاهرة</t>
        </is>
      </c>
      <c r="C14" s="25" t="n">
        <v>132000</v>
      </c>
      <c r="D14" s="25" t="n">
        <v>132000</v>
      </c>
      <c r="E14" s="25" t="n">
        <v>144000</v>
      </c>
      <c r="F14" s="25" t="n">
        <v>138200</v>
      </c>
      <c r="G14" s="25" t="n">
        <v>156000</v>
      </c>
      <c r="H14" s="25" t="n">
        <v>157600</v>
      </c>
      <c r="I14" s="25" t="n">
        <v>168000</v>
      </c>
      <c r="J14" s="25" t="n">
        <v>166300</v>
      </c>
      <c r="K14" s="26">
        <f>IF(A14="","",C14+E14+G14+I14)</f>
        <v/>
      </c>
      <c r="L14" s="26">
        <f>IF(A14="","",D14+F14+H14+J14)</f>
        <v/>
      </c>
      <c r="M14" s="27">
        <f>IF(OR(A14="",N(K14)=0),"",L14/K14)</f>
        <v/>
      </c>
      <c r="N14" s="28">
        <f>IF(M14="","",IF(M14&gt;=$B$3,"حقق الهدف",IF(M14&gt;=$F$3,"قريب من الهدف","دون الهدف")))</f>
        <v/>
      </c>
      <c r="O14" s="29">
        <f>IF(M14="","",RANK(M14,$M$6:$M$25))</f>
        <v/>
      </c>
    </row>
    <row r="15">
      <c r="A15" s="23" t="inlineStr">
        <is>
          <t>دينا مراد</t>
        </is>
      </c>
      <c r="B15" s="24" t="inlineStr">
        <is>
          <t>الإسكندرية</t>
        </is>
      </c>
      <c r="C15" s="25" t="n">
        <v>165000</v>
      </c>
      <c r="D15" s="25" t="n">
        <v>145200</v>
      </c>
      <c r="E15" s="25" t="n">
        <v>180000</v>
      </c>
      <c r="F15" s="25" t="n">
        <v>167400</v>
      </c>
      <c r="G15" s="25" t="n">
        <v>195000</v>
      </c>
      <c r="H15" s="25" t="n">
        <v>177400</v>
      </c>
      <c r="I15" s="25" t="n">
        <v>210000</v>
      </c>
      <c r="J15" s="25" t="n">
        <v>182700</v>
      </c>
      <c r="K15" s="26">
        <f>IF(A15="","",C15+E15+G15+I15)</f>
        <v/>
      </c>
      <c r="L15" s="26">
        <f>IF(A15="","",D15+F15+H15+J15)</f>
        <v/>
      </c>
      <c r="M15" s="27">
        <f>IF(OR(A15="",N(K15)=0),"",L15/K15)</f>
        <v/>
      </c>
      <c r="N15" s="28">
        <f>IF(M15="","",IF(M15&gt;=$B$3,"حقق الهدف",IF(M15&gt;=$F$3,"قريب من الهدف","دون الهدف")))</f>
        <v/>
      </c>
      <c r="O15" s="29">
        <f>IF(M15="","",RANK(M15,$M$6:$M$25))</f>
        <v/>
      </c>
    </row>
    <row r="16">
      <c r="A16" s="23" t="n"/>
      <c r="B16" s="24" t="n"/>
      <c r="C16" s="25" t="n"/>
      <c r="D16" s="25" t="n"/>
      <c r="E16" s="25" t="n"/>
      <c r="F16" s="25" t="n"/>
      <c r="G16" s="25" t="n"/>
      <c r="H16" s="25" t="n"/>
      <c r="I16" s="25" t="n"/>
      <c r="J16" s="25" t="n"/>
      <c r="K16" s="26">
        <f>IF(A16="","",C16+E16+G16+I16)</f>
        <v/>
      </c>
      <c r="L16" s="26">
        <f>IF(A16="","",D16+F16+H16+J16)</f>
        <v/>
      </c>
      <c r="M16" s="27">
        <f>IF(OR(A16="",N(K16)=0),"",L16/K16)</f>
        <v/>
      </c>
      <c r="N16" s="28">
        <f>IF(M16="","",IF(M16&gt;=$B$3,"حقق الهدف",IF(M16&gt;=$F$3,"قريب من الهدف","دون الهدف")))</f>
        <v/>
      </c>
      <c r="O16" s="29">
        <f>IF(M16="","",RANK(M16,$M$6:$M$25))</f>
        <v/>
      </c>
    </row>
    <row r="17">
      <c r="A17" s="23" t="n"/>
      <c r="B17" s="24" t="n"/>
      <c r="C17" s="25" t="n"/>
      <c r="D17" s="25" t="n"/>
      <c r="E17" s="25" t="n"/>
      <c r="F17" s="25" t="n"/>
      <c r="G17" s="25" t="n"/>
      <c r="H17" s="25" t="n"/>
      <c r="I17" s="25" t="n"/>
      <c r="J17" s="25" t="n"/>
      <c r="K17" s="26">
        <f>IF(A17="","",C17+E17+G17+I17)</f>
        <v/>
      </c>
      <c r="L17" s="26">
        <f>IF(A17="","",D17+F17+H17+J17)</f>
        <v/>
      </c>
      <c r="M17" s="27">
        <f>IF(OR(A17="",N(K17)=0),"",L17/K17)</f>
        <v/>
      </c>
      <c r="N17" s="28">
        <f>IF(M17="","",IF(M17&gt;=$B$3,"حقق الهدف",IF(M17&gt;=$F$3,"قريب من الهدف","دون الهدف")))</f>
        <v/>
      </c>
      <c r="O17" s="29">
        <f>IF(M17="","",RANK(M17,$M$6:$M$25))</f>
        <v/>
      </c>
    </row>
    <row r="18">
      <c r="A18" s="23" t="n"/>
      <c r="B18" s="24" t="n"/>
      <c r="C18" s="25" t="n"/>
      <c r="D18" s="25" t="n"/>
      <c r="E18" s="25" t="n"/>
      <c r="F18" s="25" t="n"/>
      <c r="G18" s="25" t="n"/>
      <c r="H18" s="25" t="n"/>
      <c r="I18" s="25" t="n"/>
      <c r="J18" s="25" t="n"/>
      <c r="K18" s="26">
        <f>IF(A18="","",C18+E18+G18+I18)</f>
        <v/>
      </c>
      <c r="L18" s="26">
        <f>IF(A18="","",D18+F18+H18+J18)</f>
        <v/>
      </c>
      <c r="M18" s="27">
        <f>IF(OR(A18="",N(K18)=0),"",L18/K18)</f>
        <v/>
      </c>
      <c r="N18" s="28">
        <f>IF(M18="","",IF(M18&gt;=$B$3,"حقق الهدف",IF(M18&gt;=$F$3,"قريب من الهدف","دون الهدف")))</f>
        <v/>
      </c>
      <c r="O18" s="29">
        <f>IF(M18="","",RANK(M18,$M$6:$M$25))</f>
        <v/>
      </c>
    </row>
    <row r="19">
      <c r="A19" s="23" t="n"/>
      <c r="B19" s="24" t="n"/>
      <c r="C19" s="25" t="n"/>
      <c r="D19" s="25" t="n"/>
      <c r="E19" s="25" t="n"/>
      <c r="F19" s="25" t="n"/>
      <c r="G19" s="25" t="n"/>
      <c r="H19" s="25" t="n"/>
      <c r="I19" s="25" t="n"/>
      <c r="J19" s="25" t="n"/>
      <c r="K19" s="26">
        <f>IF(A19="","",C19+E19+G19+I19)</f>
        <v/>
      </c>
      <c r="L19" s="26">
        <f>IF(A19="","",D19+F19+H19+J19)</f>
        <v/>
      </c>
      <c r="M19" s="27">
        <f>IF(OR(A19="",N(K19)=0),"",L19/K19)</f>
        <v/>
      </c>
      <c r="N19" s="28">
        <f>IF(M19="","",IF(M19&gt;=$B$3,"حقق الهدف",IF(M19&gt;=$F$3,"قريب من الهدف","دون الهدف")))</f>
        <v/>
      </c>
      <c r="O19" s="29">
        <f>IF(M19="","",RANK(M19,$M$6:$M$25))</f>
        <v/>
      </c>
    </row>
    <row r="20">
      <c r="A20" s="23" t="n"/>
      <c r="B20" s="24" t="n"/>
      <c r="C20" s="25" t="n"/>
      <c r="D20" s="25" t="n"/>
      <c r="E20" s="25" t="n"/>
      <c r="F20" s="25" t="n"/>
      <c r="G20" s="25" t="n"/>
      <c r="H20" s="25" t="n"/>
      <c r="I20" s="25" t="n"/>
      <c r="J20" s="25" t="n"/>
      <c r="K20" s="26">
        <f>IF(A20="","",C20+E20+G20+I20)</f>
        <v/>
      </c>
      <c r="L20" s="26">
        <f>IF(A20="","",D20+F20+H20+J20)</f>
        <v/>
      </c>
      <c r="M20" s="27">
        <f>IF(OR(A20="",N(K20)=0),"",L20/K20)</f>
        <v/>
      </c>
      <c r="N20" s="28">
        <f>IF(M20="","",IF(M20&gt;=$B$3,"حقق الهدف",IF(M20&gt;=$F$3,"قريب من الهدف","دون الهدف")))</f>
        <v/>
      </c>
      <c r="O20" s="29">
        <f>IF(M20="","",RANK(M20,$M$6:$M$25))</f>
        <v/>
      </c>
    </row>
    <row r="21">
      <c r="A21" s="23" t="n"/>
      <c r="B21" s="24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6">
        <f>IF(A21="","",C21+E21+G21+I21)</f>
        <v/>
      </c>
      <c r="L21" s="26">
        <f>IF(A21="","",D21+F21+H21+J21)</f>
        <v/>
      </c>
      <c r="M21" s="27">
        <f>IF(OR(A21="",N(K21)=0),"",L21/K21)</f>
        <v/>
      </c>
      <c r="N21" s="28">
        <f>IF(M21="","",IF(M21&gt;=$B$3,"حقق الهدف",IF(M21&gt;=$F$3,"قريب من الهدف","دون الهدف")))</f>
        <v/>
      </c>
      <c r="O21" s="29">
        <f>IF(M21="","",RANK(M21,$M$6:$M$25))</f>
        <v/>
      </c>
    </row>
    <row r="22">
      <c r="A22" s="23" t="n"/>
      <c r="B22" s="24" t="n"/>
      <c r="C22" s="25" t="n"/>
      <c r="D22" s="25" t="n"/>
      <c r="E22" s="25" t="n"/>
      <c r="F22" s="25" t="n"/>
      <c r="G22" s="25" t="n"/>
      <c r="H22" s="25" t="n"/>
      <c r="I22" s="25" t="n"/>
      <c r="J22" s="25" t="n"/>
      <c r="K22" s="26">
        <f>IF(A22="","",C22+E22+G22+I22)</f>
        <v/>
      </c>
      <c r="L22" s="26">
        <f>IF(A22="","",D22+F22+H22+J22)</f>
        <v/>
      </c>
      <c r="M22" s="27">
        <f>IF(OR(A22="",N(K22)=0),"",L22/K22)</f>
        <v/>
      </c>
      <c r="N22" s="28">
        <f>IF(M22="","",IF(M22&gt;=$B$3,"حقق الهدف",IF(M22&gt;=$F$3,"قريب من الهدف","دون الهدف")))</f>
        <v/>
      </c>
      <c r="O22" s="29">
        <f>IF(M22="","",RANK(M22,$M$6:$M$25))</f>
        <v/>
      </c>
    </row>
    <row r="23">
      <c r="A23" s="23" t="n"/>
      <c r="B23" s="24" t="n"/>
      <c r="C23" s="25" t="n"/>
      <c r="D23" s="25" t="n"/>
      <c r="E23" s="25" t="n"/>
      <c r="F23" s="25" t="n"/>
      <c r="G23" s="25" t="n"/>
      <c r="H23" s="25" t="n"/>
      <c r="I23" s="25" t="n"/>
      <c r="J23" s="25" t="n"/>
      <c r="K23" s="26">
        <f>IF(A23="","",C23+E23+G23+I23)</f>
        <v/>
      </c>
      <c r="L23" s="26">
        <f>IF(A23="","",D23+F23+H23+J23)</f>
        <v/>
      </c>
      <c r="M23" s="27">
        <f>IF(OR(A23="",N(K23)=0),"",L23/K23)</f>
        <v/>
      </c>
      <c r="N23" s="28">
        <f>IF(M23="","",IF(M23&gt;=$B$3,"حقق الهدف",IF(M23&gt;=$F$3,"قريب من الهدف","دون الهدف")))</f>
        <v/>
      </c>
      <c r="O23" s="29">
        <f>IF(M23="","",RANK(M23,$M$6:$M$25))</f>
        <v/>
      </c>
    </row>
    <row r="24">
      <c r="A24" s="23" t="n"/>
      <c r="B24" s="24" t="n"/>
      <c r="C24" s="25" t="n"/>
      <c r="D24" s="25" t="n"/>
      <c r="E24" s="25" t="n"/>
      <c r="F24" s="25" t="n"/>
      <c r="G24" s="25" t="n"/>
      <c r="H24" s="25" t="n"/>
      <c r="I24" s="25" t="n"/>
      <c r="J24" s="25" t="n"/>
      <c r="K24" s="26">
        <f>IF(A24="","",C24+E24+G24+I24)</f>
        <v/>
      </c>
      <c r="L24" s="26">
        <f>IF(A24="","",D24+F24+H24+J24)</f>
        <v/>
      </c>
      <c r="M24" s="27">
        <f>IF(OR(A24="",N(K24)=0),"",L24/K24)</f>
        <v/>
      </c>
      <c r="N24" s="28">
        <f>IF(M24="","",IF(M24&gt;=$B$3,"حقق الهدف",IF(M24&gt;=$F$3,"قريب من الهدف","دون الهدف")))</f>
        <v/>
      </c>
      <c r="O24" s="29">
        <f>IF(M24="","",RANK(M24,$M$6:$M$25))</f>
        <v/>
      </c>
    </row>
    <row r="25">
      <c r="A25" s="23" t="n"/>
      <c r="B25" s="24" t="n"/>
      <c r="C25" s="25" t="n"/>
      <c r="D25" s="25" t="n"/>
      <c r="E25" s="25" t="n"/>
      <c r="F25" s="25" t="n"/>
      <c r="G25" s="25" t="n"/>
      <c r="H25" s="25" t="n"/>
      <c r="I25" s="25" t="n"/>
      <c r="J25" s="25" t="n"/>
      <c r="K25" s="26">
        <f>IF(A25="","",C25+E25+G25+I25)</f>
        <v/>
      </c>
      <c r="L25" s="26">
        <f>IF(A25="","",D25+F25+H25+J25)</f>
        <v/>
      </c>
      <c r="M25" s="27">
        <f>IF(OR(A25="",N(K25)=0),"",L25/K25)</f>
        <v/>
      </c>
      <c r="N25" s="28">
        <f>IF(M25="","",IF(M25&gt;=$B$3,"حقق الهدف",IF(M25&gt;=$F$3,"قريب من الهدف","دون الهدف")))</f>
        <v/>
      </c>
      <c r="O25" s="29">
        <f>IF(M25="","",RANK(M25,$M$6:$M$25))</f>
        <v/>
      </c>
    </row>
    <row r="26">
      <c r="A26" s="30" t="inlineStr">
        <is>
          <t>الإجمالي</t>
        </is>
      </c>
      <c r="B26" s="31" t="n"/>
      <c r="C26" s="32">
        <f>SUM(C6:C25)</f>
        <v/>
      </c>
      <c r="D26" s="32">
        <f>SUM(D6:D25)</f>
        <v/>
      </c>
      <c r="E26" s="32">
        <f>SUM(E6:E25)</f>
        <v/>
      </c>
      <c r="F26" s="32">
        <f>SUM(F6:F25)</f>
        <v/>
      </c>
      <c r="G26" s="32">
        <f>SUM(G6:G25)</f>
        <v/>
      </c>
      <c r="H26" s="32">
        <f>SUM(H6:H25)</f>
        <v/>
      </c>
      <c r="I26" s="32">
        <f>SUM(I6:I25)</f>
        <v/>
      </c>
      <c r="J26" s="32">
        <f>SUM(J6:J25)</f>
        <v/>
      </c>
      <c r="K26" s="32">
        <f>SUM(K6:K25)</f>
        <v/>
      </c>
      <c r="L26" s="32">
        <f>SUM(L6:L25)</f>
        <v/>
      </c>
      <c r="M26" s="33">
        <f>IF(K26=0,"",L26/K26)</f>
        <v/>
      </c>
      <c r="N26" s="31" t="n"/>
      <c r="O26" s="3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G4:H4"/>
    <mergeCell ref="E4:F4"/>
    <mergeCell ref="I4:J4"/>
    <mergeCell ref="A2:O2"/>
    <mergeCell ref="A1:O1"/>
    <mergeCell ref="D3:E3"/>
    <mergeCell ref="C4:D4"/>
  </mergeCells>
  <conditionalFormatting sqref="N6:N25">
    <cfRule type="cellIs" priority="1" operator="equal" dxfId="0">
      <formula>"حقق الهدف"</formula>
    </cfRule>
    <cfRule type="cellIs" priority="2" operator="equal" dxfId="1">
      <formula>"قريب من الهدف"</formula>
    </cfRule>
    <cfRule type="cellIs" priority="3" operator="equal" dxfId="2">
      <formula>"دون الهدف"</formula>
    </cfRule>
  </conditionalFormatting>
  <dataValidations count="1">
    <dataValidation sqref="B6:B25" showDropDown="0" showInputMessage="0" showErrorMessage="0" allowBlank="1" type="list">
      <formula1>"القاهرة,الإسكندرية,الدلتا,الصعيد"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rightToLeft="1"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2" customWidth="1" min="4" max="4"/>
    <col width="12" customWidth="1" min="5" max="5"/>
    <col width="14" customWidth="1" min="6" max="6"/>
  </cols>
  <sheetData>
    <row r="1" ht="30" customHeight="1">
      <c r="A1" s="15" t="inlineStr">
        <is>
          <t>ملخص التحقيق حسب المنطقة والربع</t>
        </is>
      </c>
      <c r="B1" s="16" t="n"/>
      <c r="C1" s="16" t="n"/>
      <c r="D1" s="16" t="n"/>
      <c r="E1" s="16" t="n"/>
      <c r="F1" s="16" t="n"/>
    </row>
    <row r="4" ht="30" customHeight="1">
      <c r="A4" s="22" t="inlineStr">
        <is>
          <t>المنطقة</t>
        </is>
      </c>
      <c r="B4" s="22" t="inlineStr">
        <is>
          <t>المستهدف</t>
        </is>
      </c>
      <c r="C4" s="22" t="inlineStr">
        <is>
          <t>الفعلي</t>
        </is>
      </c>
      <c r="D4" s="22" t="inlineStr">
        <is>
          <t>نسبة التحقيق</t>
        </is>
      </c>
      <c r="E4" s="22" t="inlineStr">
        <is>
          <t>عدد المندوبين</t>
        </is>
      </c>
      <c r="F4" s="22" t="inlineStr">
        <is>
          <t>حققوا الهدف</t>
        </is>
      </c>
    </row>
    <row r="5">
      <c r="A5" s="23" t="inlineStr">
        <is>
          <t>القاهرة</t>
        </is>
      </c>
      <c r="B5" s="26">
        <f>SUMIFS('الأهداف'!$K$6:$K$25,'الأهداف'!$B$6:$B$25,$A5)</f>
        <v/>
      </c>
      <c r="C5" s="26">
        <f>SUMIFS('الأهداف'!$L$6:$L$25,'الأهداف'!$B$6:$B$25,$A5)</f>
        <v/>
      </c>
      <c r="D5" s="27">
        <f>IF(B5=0,"",C5/B5)</f>
        <v/>
      </c>
      <c r="E5" s="26">
        <f>COUNTIF('الأهداف'!$B$6:$B$25,$A5)</f>
        <v/>
      </c>
      <c r="F5" s="26">
        <f>COUNTIFS('الأهداف'!$B$6:$B$25,$A5,'الأهداف'!$N$6:$N$25,"حقق الهدف")</f>
        <v/>
      </c>
    </row>
    <row r="6">
      <c r="A6" s="23" t="inlineStr">
        <is>
          <t>الإسكندرية</t>
        </is>
      </c>
      <c r="B6" s="26">
        <f>SUMIFS('الأهداف'!$K$6:$K$25,'الأهداف'!$B$6:$B$25,$A6)</f>
        <v/>
      </c>
      <c r="C6" s="26">
        <f>SUMIFS('الأهداف'!$L$6:$L$25,'الأهداف'!$B$6:$B$25,$A6)</f>
        <v/>
      </c>
      <c r="D6" s="27">
        <f>IF(B6=0,"",C6/B6)</f>
        <v/>
      </c>
      <c r="E6" s="26">
        <f>COUNTIF('الأهداف'!$B$6:$B$25,$A6)</f>
        <v/>
      </c>
      <c r="F6" s="26">
        <f>COUNTIFS('الأهداف'!$B$6:$B$25,$A6,'الأهداف'!$N$6:$N$25,"حقق الهدف")</f>
        <v/>
      </c>
    </row>
    <row r="7">
      <c r="A7" s="23" t="inlineStr">
        <is>
          <t>الدلتا</t>
        </is>
      </c>
      <c r="B7" s="26">
        <f>SUMIFS('الأهداف'!$K$6:$K$25,'الأهداف'!$B$6:$B$25,$A7)</f>
        <v/>
      </c>
      <c r="C7" s="26">
        <f>SUMIFS('الأهداف'!$L$6:$L$25,'الأهداف'!$B$6:$B$25,$A7)</f>
        <v/>
      </c>
      <c r="D7" s="27">
        <f>IF(B7=0,"",C7/B7)</f>
        <v/>
      </c>
      <c r="E7" s="26">
        <f>COUNTIF('الأهداف'!$B$6:$B$25,$A7)</f>
        <v/>
      </c>
      <c r="F7" s="26">
        <f>COUNTIFS('الأهداف'!$B$6:$B$25,$A7,'الأهداف'!$N$6:$N$25,"حقق الهدف")</f>
        <v/>
      </c>
    </row>
    <row r="8">
      <c r="A8" s="23" t="inlineStr">
        <is>
          <t>الصعيد</t>
        </is>
      </c>
      <c r="B8" s="26">
        <f>SUMIFS('الأهداف'!$K$6:$K$25,'الأهداف'!$B$6:$B$25,$A8)</f>
        <v/>
      </c>
      <c r="C8" s="26">
        <f>SUMIFS('الأهداف'!$L$6:$L$25,'الأهداف'!$B$6:$B$25,$A8)</f>
        <v/>
      </c>
      <c r="D8" s="27">
        <f>IF(B8=0,"",C8/B8)</f>
        <v/>
      </c>
      <c r="E8" s="26">
        <f>COUNTIF('الأهداف'!$B$6:$B$25,$A8)</f>
        <v/>
      </c>
      <c r="F8" s="26">
        <f>COUNTIFS('الأهداف'!$B$6:$B$25,$A8,'الأهداف'!$N$6:$N$25,"حقق الهدف")</f>
        <v/>
      </c>
    </row>
    <row r="11">
      <c r="A11" s="30" t="inlineStr">
        <is>
          <t>الإجمالي</t>
        </is>
      </c>
      <c r="B11" s="32">
        <f>SUM(B5:B10)</f>
        <v/>
      </c>
      <c r="C11" s="32">
        <f>SUM(C5:C10)</f>
        <v/>
      </c>
      <c r="D11" s="33">
        <f>IF(B11=0,"",C11/B11)</f>
        <v/>
      </c>
      <c r="E11" s="32">
        <f>SUM(E5:E10)</f>
        <v/>
      </c>
      <c r="F11" s="32">
        <f>SUM(F5:F10)</f>
        <v/>
      </c>
    </row>
    <row r="13" ht="30" customHeight="1">
      <c r="A13" s="22" t="inlineStr">
        <is>
          <t>الربع</t>
        </is>
      </c>
      <c r="B13" s="22" t="inlineStr">
        <is>
          <t>المستهدف</t>
        </is>
      </c>
      <c r="C13" s="22" t="inlineStr">
        <is>
          <t>الفعلي</t>
        </is>
      </c>
      <c r="D13" s="22" t="inlineStr">
        <is>
          <t>نسبة التحقيق</t>
        </is>
      </c>
    </row>
    <row r="14">
      <c r="A14" s="18" t="inlineStr">
        <is>
          <t>الربع الأول</t>
        </is>
      </c>
      <c r="B14" s="26">
        <f>SUM('الأهداف'!C6:C25)</f>
        <v/>
      </c>
      <c r="C14" s="26">
        <f>SUM('الأهداف'!D6:D25)</f>
        <v/>
      </c>
      <c r="D14" s="27">
        <f>IF(B14=0,"",C14/B14)</f>
        <v/>
      </c>
    </row>
    <row r="15">
      <c r="A15" s="18" t="inlineStr">
        <is>
          <t>الربع الثاني</t>
        </is>
      </c>
      <c r="B15" s="26">
        <f>SUM('الأهداف'!E6:E25)</f>
        <v/>
      </c>
      <c r="C15" s="26">
        <f>SUM('الأهداف'!F6:F25)</f>
        <v/>
      </c>
      <c r="D15" s="27">
        <f>IF(B15=0,"",C15/B15)</f>
        <v/>
      </c>
    </row>
    <row r="16">
      <c r="A16" s="18" t="inlineStr">
        <is>
          <t>الربع الثالث</t>
        </is>
      </c>
      <c r="B16" s="26">
        <f>SUM('الأهداف'!G6:G25)</f>
        <v/>
      </c>
      <c r="C16" s="26">
        <f>SUM('الأهداف'!H6:H25)</f>
        <v/>
      </c>
      <c r="D16" s="27">
        <f>IF(B16=0,"",C16/B16)</f>
        <v/>
      </c>
    </row>
    <row r="17">
      <c r="A17" s="18" t="inlineStr">
        <is>
          <t>الربع الرابع</t>
        </is>
      </c>
      <c r="B17" s="26">
        <f>SUM('الأهداف'!I6:I25)</f>
        <v/>
      </c>
      <c r="C17" s="26">
        <f>SUM('الأهداف'!J6:J25)</f>
        <v/>
      </c>
      <c r="D17" s="27">
        <f>IF(B17=0,"",C17/B17)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