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جرد" sheetId="3" state="visible" r:id="rId3"/>
    <sheet xmlns:r="http://schemas.openxmlformats.org/officeDocument/2006/relationships" name="الملخص" sheetId="4" state="visible" r:id="rId4"/>
  </sheets>
  <definedNames>
    <definedName name="_xlnm.Print_Area" localSheetId="2">'الجرد'!$A$1:$O$46</definedName>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0.0%"/>
    <numFmt numFmtId="167" formatCode="#,##0;[Red]-#,##0"/>
    <numFmt numFmtId="168"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4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0" fontId="0" fillId="0" borderId="6" applyProtection="1" pivotButton="0" quotePrefix="0" xfId="0">
      <protection locked="0" hidden="0"/>
    </xf>
    <xf numFmtId="0" fontId="0" fillId="0" borderId="5" applyProtection="1" pivotButton="0" quotePrefix="0" xfId="0">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167"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168" fontId="10" fillId="4" borderId="2" applyAlignment="1" applyProtection="1" pivotButton="0" quotePrefix="0" xfId="0">
      <alignment horizontal="center" vertical="center"/>
      <protection locked="0" hidden="0"/>
    </xf>
    <xf numFmtId="168" fontId="10" fillId="0" borderId="2" applyAlignment="1" pivotButton="0" quotePrefix="0" xfId="0">
      <alignment horizontal="center" vertical="center"/>
    </xf>
    <xf numFmtId="166"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7" pivotButton="0" quotePrefix="0" xfId="0"/>
    <xf numFmtId="0" fontId="16" fillId="5" borderId="7" applyAlignment="1" pivotButton="0" quotePrefix="0" xfId="0">
      <alignment horizontal="right" vertical="center" wrapText="1"/>
    </xf>
    <xf numFmtId="168" fontId="16" fillId="5" borderId="7" applyAlignment="1" pivotButton="0" quotePrefix="0" xfId="0">
      <alignment horizontal="center" vertical="center"/>
    </xf>
    <xf numFmtId="0" fontId="10" fillId="0" borderId="2" applyAlignment="1" pivotButton="0" quotePrefix="0" xfId="0">
      <alignment horizontal="right" vertical="center" wrapText="1"/>
    </xf>
    <xf numFmtId="10" fontId="10" fillId="0" borderId="2" applyAlignment="1" pivotButton="0" quotePrefix="0" xfId="0">
      <alignment horizontal="center" vertical="center"/>
    </xf>
    <xf numFmtId="167" fontId="16" fillId="5" borderId="7" applyAlignment="1" pivotButton="0" quotePrefix="0" xfId="0">
      <alignment horizontal="center" vertical="center"/>
    </xf>
    <xf numFmtId="166" fontId="15" fillId="3" borderId="2" applyAlignment="1" pivotButton="0" quotePrefix="0" xfId="0">
      <alignment horizontal="center" vertical="center"/>
    </xf>
  </cellXfs>
  <cellStyles count="1">
    <cellStyle name="Normal" xfId="0" builtinId="0" hidden="0"/>
  </cellStyles>
  <dxfs count="4">
    <dxf>
      <font>
        <name val="Arial"/>
        <b val="1"/>
        <color rgb="009C0006"/>
      </font>
      <fill>
        <patternFill patternType="solid">
          <fgColor rgb="00F8D7DA"/>
        </patternFill>
      </fill>
    </dxf>
    <dxf>
      <font>
        <name val="Arial"/>
        <b val="1"/>
        <color rgb="007F6000"/>
      </font>
      <fill>
        <patternFill patternType="solid">
          <fgColor rgb="00FFEB9C"/>
        </patternFill>
      </fill>
    </dxf>
    <dxf>
      <font>
        <name val="Arial"/>
        <b val="1"/>
        <color rgb="00274E13"/>
      </font>
      <fill>
        <patternFill patternType="solid">
          <fgColor rgb="00D9EAD3"/>
        </patternFill>
      </fill>
    </dxf>
    <dxf>
      <font>
        <b val="1"/>
        <color rgb="00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كشف الجرد الفعلي للمخزون وتحليل الفروق</t>
        </is>
      </c>
    </row>
    <row r="2" ht="4" customHeight="1">
      <c r="A2" s="9" t="n"/>
    </row>
    <row r="4" ht="22" customHeight="1">
      <c r="B4" s="10" t="inlineStr">
        <is>
          <t>فكرة القالب</t>
        </is>
      </c>
    </row>
    <row r="5" ht="50" customHeight="1">
      <c r="A5" s="11" t="inlineStr">
        <is>
          <t>•</t>
        </is>
      </c>
      <c r="B5" s="12" t="inlineStr">
        <is>
          <t>كشف جرد يقارن الرصيد الدفتري لكل صنف بالعد الفعلي (مع خانة لإعادة العد)، ويحسب الفرق بالكمية والقيمة ونسبته، ويصنف كل صنف: مطابق أو فرق مقبول أو يحتاج تحقيق، ثم يلخص العجز والزيادة ودقة المخزون ويجهز قيد التسوية.</t>
        </is>
      </c>
    </row>
    <row r="6" ht="22" customHeight="1">
      <c r="B6" s="10" t="inlineStr">
        <is>
          <t>خطوات الاستخدام</t>
        </is>
      </c>
    </row>
    <row r="7" ht="18" customHeight="1">
      <c r="A7" s="11" t="inlineStr">
        <is>
          <t>•</t>
        </is>
      </c>
      <c r="B7" s="12" t="inlineStr">
        <is>
          <t>اكتب تاريخ الجرد ونسبة الفرق المقبولة وأسماء لجنة الجرد أعلى ورقة «الجرد».</t>
        </is>
      </c>
    </row>
    <row r="8" ht="34" customHeight="1">
      <c r="A8" s="11" t="inlineStr">
        <is>
          <t>•</t>
        </is>
      </c>
      <c r="B8" s="12" t="inlineStr">
        <is>
          <t>انقل من النظام الكود والصنف والوحدة والمخزن والرصيد الدفتري وتكلفة الوحدة، ثم اكتب العد الفعلي. عند وجود فرق كبير أعد العد واكتب النتيجة في عمود «إعادة العد» فتُعتمد بدل العد الأول.</t>
        </is>
      </c>
    </row>
    <row r="9" ht="34" customHeight="1">
      <c r="A9" s="11" t="inlineStr">
        <is>
          <t>•</t>
        </is>
      </c>
      <c r="B9" s="12" t="inlineStr">
        <is>
          <t>ورقة «الملخص» تعطي القيمة الدفترية والفعلية وصافي الفرق والعجز والزيادة وعدد الأصناف في كل حالة وقيد التسوية.</t>
        </is>
      </c>
    </row>
    <row r="10" ht="22" customHeight="1">
      <c r="B10" s="10" t="inlineStr">
        <is>
          <t>ملاحظات</t>
        </is>
      </c>
    </row>
    <row r="11" ht="34" customHeight="1">
      <c r="A11" s="11" t="inlineStr">
        <is>
          <t>•</t>
        </is>
      </c>
      <c r="B11" s="12" t="inlineStr">
        <is>
          <t>اطبع الكشف للجنة بدون أعمدة القيمة إن أردت جردًا أعمى (بدون معرفة الرصيد الدفتري). لا تسوِّ الفروق قبل التحقيق في أسبابها واعتمادها.</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O46"/>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22" customWidth="1" min="2" max="2"/>
    <col width="8" customWidth="1" min="3" max="3"/>
    <col width="15" customWidth="1" min="4" max="4"/>
    <col width="9" customWidth="1" min="5" max="5"/>
    <col width="9" customWidth="1" min="6" max="6"/>
    <col width="9" customWidth="1" min="7" max="7"/>
    <col width="9" customWidth="1" min="8" max="8"/>
    <col width="8" customWidth="1" min="9" max="9"/>
    <col width="11" customWidth="1" min="10" max="10"/>
    <col width="13" customWidth="1" min="11" max="11"/>
    <col width="13" customWidth="1" min="12" max="12"/>
    <col width="12" customWidth="1" min="13" max="13"/>
    <col width="9" customWidth="1" min="14" max="14"/>
    <col width="13" customWidth="1" min="15" max="15"/>
  </cols>
  <sheetData>
    <row r="1" ht="30" customHeight="1">
      <c r="A1" s="15" t="inlineStr">
        <is>
          <t>كشف الجرد الفعلي للمخزون</t>
        </is>
      </c>
      <c r="B1" s="16" t="n"/>
      <c r="C1" s="16" t="n"/>
      <c r="D1" s="16" t="n"/>
      <c r="E1" s="16" t="n"/>
      <c r="F1" s="16" t="n"/>
      <c r="G1" s="16" t="n"/>
      <c r="H1" s="16" t="n"/>
      <c r="I1" s="16" t="n"/>
      <c r="J1" s="16" t="n"/>
      <c r="K1" s="16" t="n"/>
      <c r="L1" s="16" t="n"/>
      <c r="M1" s="16" t="n"/>
      <c r="N1" s="16" t="n"/>
      <c r="O1" s="16" t="n"/>
    </row>
    <row r="2" ht="30" customHeight="1">
      <c r="A2" s="17" t="inlineStr">
        <is>
          <t>الخلايا الصفراء للإدخال. الكمية النهائية = إعادة العد إن وُجدت وإلا العد الأول.</t>
        </is>
      </c>
    </row>
    <row r="3">
      <c r="A3" s="18" t="inlineStr">
        <is>
          <t>تاريخ الجرد</t>
        </is>
      </c>
      <c r="B3" s="19" t="n"/>
      <c r="C3" s="20" t="n">
        <v>46387</v>
      </c>
      <c r="E3" s="18" t="inlineStr">
        <is>
          <t>نسبة الفرق المقبولة</t>
        </is>
      </c>
      <c r="F3" s="19" t="n"/>
      <c r="G3" s="21" t="n">
        <v>0.02</v>
      </c>
      <c r="J3" s="18" t="inlineStr">
        <is>
          <t>لجنة الجرد</t>
        </is>
      </c>
      <c r="K3" s="19" t="n"/>
      <c r="L3" s="22" t="inlineStr">
        <is>
          <t>أ. سامح عادل - أ. هالة فريد</t>
        </is>
      </c>
      <c r="M3" s="23" t="n"/>
      <c r="N3" s="23" t="n"/>
      <c r="O3" s="24" t="n"/>
    </row>
    <row r="5" ht="36" customHeight="1">
      <c r="A5" s="25" t="inlineStr">
        <is>
          <t>الكود</t>
        </is>
      </c>
      <c r="B5" s="25" t="inlineStr">
        <is>
          <t>الصنف</t>
        </is>
      </c>
      <c r="C5" s="25" t="inlineStr">
        <is>
          <t>الوحدة</t>
        </is>
      </c>
      <c r="D5" s="25" t="inlineStr">
        <is>
          <t>المخزن</t>
        </is>
      </c>
      <c r="E5" s="25" t="inlineStr">
        <is>
          <t>الرصيد الدفتري</t>
        </is>
      </c>
      <c r="F5" s="25" t="inlineStr">
        <is>
          <t>العد الأول</t>
        </is>
      </c>
      <c r="G5" s="25" t="inlineStr">
        <is>
          <t>إعادة العد</t>
        </is>
      </c>
      <c r="H5" s="25" t="inlineStr">
        <is>
          <t>الكمية النهائية</t>
        </is>
      </c>
      <c r="I5" s="25" t="inlineStr">
        <is>
          <t>الفرق</t>
        </is>
      </c>
      <c r="J5" s="25" t="inlineStr">
        <is>
          <t>تكلفة الوحدة</t>
        </is>
      </c>
      <c r="K5" s="25" t="inlineStr">
        <is>
          <t>القيمة الدفترية</t>
        </is>
      </c>
      <c r="L5" s="25" t="inlineStr">
        <is>
          <t>القيمة الفعلية</t>
        </is>
      </c>
      <c r="M5" s="25" t="inlineStr">
        <is>
          <t>قيمة الفرق</t>
        </is>
      </c>
      <c r="N5" s="25" t="inlineStr">
        <is>
          <t>نسبة الفرق</t>
        </is>
      </c>
      <c r="O5" s="25" t="inlineStr">
        <is>
          <t>الحالة</t>
        </is>
      </c>
    </row>
    <row r="6">
      <c r="A6" s="26" t="inlineStr">
        <is>
          <t>A-101</t>
        </is>
      </c>
      <c r="B6" s="22" t="inlineStr">
        <is>
          <t>ورق تصوير A4</t>
        </is>
      </c>
      <c r="C6" s="26" t="inlineStr">
        <is>
          <t>كرتونة</t>
        </is>
      </c>
      <c r="D6" s="26" t="inlineStr">
        <is>
          <t>المخزن الرئيسي</t>
        </is>
      </c>
      <c r="E6" s="27" t="n">
        <v>120</v>
      </c>
      <c r="F6" s="27" t="n">
        <v>118</v>
      </c>
      <c r="G6" s="27" t="n"/>
      <c r="H6" s="28">
        <f>IF(B6="","",IF(G6="",N(F6),G6))</f>
        <v/>
      </c>
      <c r="I6" s="28">
        <f>IF(B6="","",H6-N(E6))</f>
        <v/>
      </c>
      <c r="J6" s="29" t="n">
        <v>1450</v>
      </c>
      <c r="K6" s="30">
        <f>IF(B6="","",N(E6)*N(J6))</f>
        <v/>
      </c>
      <c r="L6" s="30">
        <f>IF(B6="","",H6*N(J6))</f>
        <v/>
      </c>
      <c r="M6" s="30">
        <f>IF(B6="","",L6-K6)</f>
        <v/>
      </c>
      <c r="N6" s="31">
        <f>IF(OR(B6="",N(E6)=0),"",I6/E6)</f>
        <v/>
      </c>
      <c r="O6" s="32">
        <f>IF(B6="","",IF(I6=0,"مطابق",IF(AND(N(E6)&gt;0,ABS(I6)/E6&lt;=$G$3),"فرق مقبول","يحتاج تحقيق")))</f>
        <v/>
      </c>
    </row>
    <row r="7">
      <c r="A7" s="26" t="inlineStr">
        <is>
          <t>A-102</t>
        </is>
      </c>
      <c r="B7" s="22" t="inlineStr">
        <is>
          <t>حبر طابعة</t>
        </is>
      </c>
      <c r="C7" s="26" t="inlineStr">
        <is>
          <t>خرطوشة</t>
        </is>
      </c>
      <c r="D7" s="26" t="inlineStr">
        <is>
          <t>المخزن الرئيسي</t>
        </is>
      </c>
      <c r="E7" s="27" t="n">
        <v>36</v>
      </c>
      <c r="F7" s="27" t="n">
        <v>36</v>
      </c>
      <c r="G7" s="27" t="n"/>
      <c r="H7" s="28">
        <f>IF(B7="","",IF(G7="",N(F7),G7))</f>
        <v/>
      </c>
      <c r="I7" s="28">
        <f>IF(B7="","",H7-N(E7))</f>
        <v/>
      </c>
      <c r="J7" s="29" t="n">
        <v>2350</v>
      </c>
      <c r="K7" s="30">
        <f>IF(B7="","",N(E7)*N(J7))</f>
        <v/>
      </c>
      <c r="L7" s="30">
        <f>IF(B7="","",H7*N(J7))</f>
        <v/>
      </c>
      <c r="M7" s="30">
        <f>IF(B7="","",L7-K7)</f>
        <v/>
      </c>
      <c r="N7" s="31">
        <f>IF(OR(B7="",N(E7)=0),"",I7/E7)</f>
        <v/>
      </c>
      <c r="O7" s="32">
        <f>IF(B7="","",IF(I7=0,"مطابق",IF(AND(N(E7)&gt;0,ABS(I7)/E7&lt;=$G$3),"فرق مقبول","يحتاج تحقيق")))</f>
        <v/>
      </c>
    </row>
    <row r="8">
      <c r="A8" s="26" t="inlineStr">
        <is>
          <t>B-201</t>
        </is>
      </c>
      <c r="B8" s="22" t="inlineStr">
        <is>
          <t>مواسير PVC 4 بوصة</t>
        </is>
      </c>
      <c r="C8" s="26" t="inlineStr">
        <is>
          <t>ماسورة</t>
        </is>
      </c>
      <c r="D8" s="26" t="inlineStr">
        <is>
          <t>مخزن الخامات</t>
        </is>
      </c>
      <c r="E8" s="27" t="n">
        <v>450</v>
      </c>
      <c r="F8" s="27" t="n">
        <v>438</v>
      </c>
      <c r="G8" s="27" t="n">
        <v>441</v>
      </c>
      <c r="H8" s="28">
        <f>IF(B8="","",IF(G8="",N(F8),G8))</f>
        <v/>
      </c>
      <c r="I8" s="28">
        <f>IF(B8="","",H8-N(E8))</f>
        <v/>
      </c>
      <c r="J8" s="29" t="n">
        <v>185</v>
      </c>
      <c r="K8" s="30">
        <f>IF(B8="","",N(E8)*N(J8))</f>
        <v/>
      </c>
      <c r="L8" s="30">
        <f>IF(B8="","",H8*N(J8))</f>
        <v/>
      </c>
      <c r="M8" s="30">
        <f>IF(B8="","",L8-K8)</f>
        <v/>
      </c>
      <c r="N8" s="31">
        <f>IF(OR(B8="",N(E8)=0),"",I8/E8)</f>
        <v/>
      </c>
      <c r="O8" s="32">
        <f>IF(B8="","",IF(I8=0,"مطابق",IF(AND(N(E8)&gt;0,ABS(I8)/E8&lt;=$G$3),"فرق مقبول","يحتاج تحقيق")))</f>
        <v/>
      </c>
    </row>
    <row r="9">
      <c r="A9" s="26" t="inlineStr">
        <is>
          <t>B-202</t>
        </is>
      </c>
      <c r="B9" s="22" t="inlineStr">
        <is>
          <t>كوع PVC 4 بوصة</t>
        </is>
      </c>
      <c r="C9" s="26" t="inlineStr">
        <is>
          <t>قطعة</t>
        </is>
      </c>
      <c r="D9" s="26" t="inlineStr">
        <is>
          <t>مخزن الخامات</t>
        </is>
      </c>
      <c r="E9" s="27" t="n">
        <v>900</v>
      </c>
      <c r="F9" s="27" t="n">
        <v>912</v>
      </c>
      <c r="G9" s="27" t="n"/>
      <c r="H9" s="28">
        <f>IF(B9="","",IF(G9="",N(F9),G9))</f>
        <v/>
      </c>
      <c r="I9" s="28">
        <f>IF(B9="","",H9-N(E9))</f>
        <v/>
      </c>
      <c r="J9" s="29" t="n">
        <v>22</v>
      </c>
      <c r="K9" s="30">
        <f>IF(B9="","",N(E9)*N(J9))</f>
        <v/>
      </c>
      <c r="L9" s="30">
        <f>IF(B9="","",H9*N(J9))</f>
        <v/>
      </c>
      <c r="M9" s="30">
        <f>IF(B9="","",L9-K9)</f>
        <v/>
      </c>
      <c r="N9" s="31">
        <f>IF(OR(B9="",N(E9)=0),"",I9/E9)</f>
        <v/>
      </c>
      <c r="O9" s="32">
        <f>IF(B9="","",IF(I9=0,"مطابق",IF(AND(N(E9)&gt;0,ABS(I9)/E9&lt;=$G$3),"فرق مقبول","يحتاج تحقيق")))</f>
        <v/>
      </c>
    </row>
    <row r="10">
      <c r="A10" s="26" t="inlineStr">
        <is>
          <t>B-203</t>
        </is>
      </c>
      <c r="B10" s="22" t="inlineStr">
        <is>
          <t>غراء لحام بلاستيك</t>
        </is>
      </c>
      <c r="C10" s="26" t="inlineStr">
        <is>
          <t>علبة</t>
        </is>
      </c>
      <c r="D10" s="26" t="inlineStr">
        <is>
          <t>مخزن الخامات</t>
        </is>
      </c>
      <c r="E10" s="27" t="n">
        <v>80</v>
      </c>
      <c r="F10" s="27" t="n">
        <v>80</v>
      </c>
      <c r="G10" s="27" t="n"/>
      <c r="H10" s="28">
        <f>IF(B10="","",IF(G10="",N(F10),G10))</f>
        <v/>
      </c>
      <c r="I10" s="28">
        <f>IF(B10="","",H10-N(E10))</f>
        <v/>
      </c>
      <c r="J10" s="29" t="n">
        <v>95</v>
      </c>
      <c r="K10" s="30">
        <f>IF(B10="","",N(E10)*N(J10))</f>
        <v/>
      </c>
      <c r="L10" s="30">
        <f>IF(B10="","",H10*N(J10))</f>
        <v/>
      </c>
      <c r="M10" s="30">
        <f>IF(B10="","",L10-K10)</f>
        <v/>
      </c>
      <c r="N10" s="31">
        <f>IF(OR(B10="",N(E10)=0),"",I10/E10)</f>
        <v/>
      </c>
      <c r="O10" s="32">
        <f>IF(B10="","",IF(I10=0,"مطابق",IF(AND(N(E10)&gt;0,ABS(I10)/E10&lt;=$G$3),"فرق مقبول","يحتاج تحقيق")))</f>
        <v/>
      </c>
    </row>
    <row r="11">
      <c r="A11" s="26" t="inlineStr">
        <is>
          <t>C-301</t>
        </is>
      </c>
      <c r="B11" s="22" t="inlineStr">
        <is>
          <t>محبس نحاس نصف بوصة</t>
        </is>
      </c>
      <c r="C11" s="26" t="inlineStr">
        <is>
          <t>قطعة</t>
        </is>
      </c>
      <c r="D11" s="26" t="inlineStr">
        <is>
          <t>مخزن الخامات</t>
        </is>
      </c>
      <c r="E11" s="27" t="n">
        <v>260</v>
      </c>
      <c r="F11" s="27" t="n">
        <v>251</v>
      </c>
      <c r="G11" s="27" t="n"/>
      <c r="H11" s="28">
        <f>IF(B11="","",IF(G11="",N(F11),G11))</f>
        <v/>
      </c>
      <c r="I11" s="28">
        <f>IF(B11="","",H11-N(E11))</f>
        <v/>
      </c>
      <c r="J11" s="29" t="n">
        <v>140</v>
      </c>
      <c r="K11" s="30">
        <f>IF(B11="","",N(E11)*N(J11))</f>
        <v/>
      </c>
      <c r="L11" s="30">
        <f>IF(B11="","",H11*N(J11))</f>
        <v/>
      </c>
      <c r="M11" s="30">
        <f>IF(B11="","",L11-K11)</f>
        <v/>
      </c>
      <c r="N11" s="31">
        <f>IF(OR(B11="",N(E11)=0),"",I11/E11)</f>
        <v/>
      </c>
      <c r="O11" s="32">
        <f>IF(B11="","",IF(I11=0,"مطابق",IF(AND(N(E11)&gt;0,ABS(I11)/E11&lt;=$G$3),"فرق مقبول","يحتاج تحقيق")))</f>
        <v/>
      </c>
    </row>
    <row r="12">
      <c r="A12" s="26" t="inlineStr">
        <is>
          <t>C-302</t>
        </is>
      </c>
      <c r="B12" s="22" t="inlineStr">
        <is>
          <t>خلاط حوض</t>
        </is>
      </c>
      <c r="C12" s="26" t="inlineStr">
        <is>
          <t>قطعة</t>
        </is>
      </c>
      <c r="D12" s="26" t="inlineStr">
        <is>
          <t>المخزن الرئيسي</t>
        </is>
      </c>
      <c r="E12" s="27" t="n">
        <v>45</v>
      </c>
      <c r="F12" s="27" t="n">
        <v>43</v>
      </c>
      <c r="G12" s="27" t="n"/>
      <c r="H12" s="28">
        <f>IF(B12="","",IF(G12="",N(F12),G12))</f>
        <v/>
      </c>
      <c r="I12" s="28">
        <f>IF(B12="","",H12-N(E12))</f>
        <v/>
      </c>
      <c r="J12" s="29" t="n">
        <v>1650</v>
      </c>
      <c r="K12" s="30">
        <f>IF(B12="","",N(E12)*N(J12))</f>
        <v/>
      </c>
      <c r="L12" s="30">
        <f>IF(B12="","",H12*N(J12))</f>
        <v/>
      </c>
      <c r="M12" s="30">
        <f>IF(B12="","",L12-K12)</f>
        <v/>
      </c>
      <c r="N12" s="31">
        <f>IF(OR(B12="",N(E12)=0),"",I12/E12)</f>
        <v/>
      </c>
      <c r="O12" s="32">
        <f>IF(B12="","",IF(I12=0,"مطابق",IF(AND(N(E12)&gt;0,ABS(I12)/E12&lt;=$G$3),"فرق مقبول","يحتاج تحقيق")))</f>
        <v/>
      </c>
    </row>
    <row r="13">
      <c r="A13" s="26" t="inlineStr">
        <is>
          <t>C-303</t>
        </is>
      </c>
      <c r="B13" s="22" t="inlineStr">
        <is>
          <t>سخان كهربائي 50 لتر</t>
        </is>
      </c>
      <c r="C13" s="26" t="inlineStr">
        <is>
          <t>جهاز</t>
        </is>
      </c>
      <c r="D13" s="26" t="inlineStr">
        <is>
          <t>المخزن الرئيسي</t>
        </is>
      </c>
      <c r="E13" s="27" t="n">
        <v>18</v>
      </c>
      <c r="F13" s="27" t="n">
        <v>18</v>
      </c>
      <c r="G13" s="27" t="n"/>
      <c r="H13" s="28">
        <f>IF(B13="","",IF(G13="",N(F13),G13))</f>
        <v/>
      </c>
      <c r="I13" s="28">
        <f>IF(B13="","",H13-N(E13))</f>
        <v/>
      </c>
      <c r="J13" s="29" t="n">
        <v>6800</v>
      </c>
      <c r="K13" s="30">
        <f>IF(B13="","",N(E13)*N(J13))</f>
        <v/>
      </c>
      <c r="L13" s="30">
        <f>IF(B13="","",H13*N(J13))</f>
        <v/>
      </c>
      <c r="M13" s="30">
        <f>IF(B13="","",L13-K13)</f>
        <v/>
      </c>
      <c r="N13" s="31">
        <f>IF(OR(B13="",N(E13)=0),"",I13/E13)</f>
        <v/>
      </c>
      <c r="O13" s="32">
        <f>IF(B13="","",IF(I13=0,"مطابق",IF(AND(N(E13)&gt;0,ABS(I13)/E13&lt;=$G$3),"فرق مقبول","يحتاج تحقيق")))</f>
        <v/>
      </c>
    </row>
    <row r="14">
      <c r="A14" s="26" t="inlineStr">
        <is>
          <t>D-401</t>
        </is>
      </c>
      <c r="B14" s="22" t="inlineStr">
        <is>
          <t>كابل كهرباء 3 مم</t>
        </is>
      </c>
      <c r="C14" s="26" t="inlineStr">
        <is>
          <t>لفة</t>
        </is>
      </c>
      <c r="D14" s="26" t="inlineStr">
        <is>
          <t>مخزن الكهرباء</t>
        </is>
      </c>
      <c r="E14" s="27" t="n">
        <v>65</v>
      </c>
      <c r="F14" s="27" t="n">
        <v>62</v>
      </c>
      <c r="G14" s="27" t="n">
        <v>63</v>
      </c>
      <c r="H14" s="28">
        <f>IF(B14="","",IF(G14="",N(F14),G14))</f>
        <v/>
      </c>
      <c r="I14" s="28">
        <f>IF(B14="","",H14-N(E14))</f>
        <v/>
      </c>
      <c r="J14" s="29" t="n">
        <v>2100</v>
      </c>
      <c r="K14" s="30">
        <f>IF(B14="","",N(E14)*N(J14))</f>
        <v/>
      </c>
      <c r="L14" s="30">
        <f>IF(B14="","",H14*N(J14))</f>
        <v/>
      </c>
      <c r="M14" s="30">
        <f>IF(B14="","",L14-K14)</f>
        <v/>
      </c>
      <c r="N14" s="31">
        <f>IF(OR(B14="",N(E14)=0),"",I14/E14)</f>
        <v/>
      </c>
      <c r="O14" s="32">
        <f>IF(B14="","",IF(I14=0,"مطابق",IF(AND(N(E14)&gt;0,ABS(I14)/E14&lt;=$G$3),"فرق مقبول","يحتاج تحقيق")))</f>
        <v/>
      </c>
    </row>
    <row r="15">
      <c r="A15" s="26" t="inlineStr">
        <is>
          <t>D-402</t>
        </is>
      </c>
      <c r="B15" s="22" t="inlineStr">
        <is>
          <t>مفتاح إضاءة</t>
        </is>
      </c>
      <c r="C15" s="26" t="inlineStr">
        <is>
          <t>قطعة</t>
        </is>
      </c>
      <c r="D15" s="26" t="inlineStr">
        <is>
          <t>مخزن الكهرباء</t>
        </is>
      </c>
      <c r="E15" s="27" t="n">
        <v>540</v>
      </c>
      <c r="F15" s="27" t="n">
        <v>540</v>
      </c>
      <c r="G15" s="27" t="n"/>
      <c r="H15" s="28">
        <f>IF(B15="","",IF(G15="",N(F15),G15))</f>
        <v/>
      </c>
      <c r="I15" s="28">
        <f>IF(B15="","",H15-N(E15))</f>
        <v/>
      </c>
      <c r="J15" s="29" t="n">
        <v>38</v>
      </c>
      <c r="K15" s="30">
        <f>IF(B15="","",N(E15)*N(J15))</f>
        <v/>
      </c>
      <c r="L15" s="30">
        <f>IF(B15="","",H15*N(J15))</f>
        <v/>
      </c>
      <c r="M15" s="30">
        <f>IF(B15="","",L15-K15)</f>
        <v/>
      </c>
      <c r="N15" s="31">
        <f>IF(OR(B15="",N(E15)=0),"",I15/E15)</f>
        <v/>
      </c>
      <c r="O15" s="32">
        <f>IF(B15="","",IF(I15=0,"مطابق",IF(AND(N(E15)&gt;0,ABS(I15)/E15&lt;=$G$3),"فرق مقبول","يحتاج تحقيق")))</f>
        <v/>
      </c>
    </row>
    <row r="16">
      <c r="A16" s="26" t="inlineStr">
        <is>
          <t>D-403</t>
        </is>
      </c>
      <c r="B16" s="22" t="inlineStr">
        <is>
          <t>لمبة LED 12 وات</t>
        </is>
      </c>
      <c r="C16" s="26" t="inlineStr">
        <is>
          <t>قطعة</t>
        </is>
      </c>
      <c r="D16" s="26" t="inlineStr">
        <is>
          <t>مخزن الكهرباء</t>
        </is>
      </c>
      <c r="E16" s="27" t="n">
        <v>800</v>
      </c>
      <c r="F16" s="27" t="n">
        <v>790</v>
      </c>
      <c r="G16" s="27" t="n"/>
      <c r="H16" s="28">
        <f>IF(B16="","",IF(G16="",N(F16),G16))</f>
        <v/>
      </c>
      <c r="I16" s="28">
        <f>IF(B16="","",H16-N(E16))</f>
        <v/>
      </c>
      <c r="J16" s="29" t="n">
        <v>55</v>
      </c>
      <c r="K16" s="30">
        <f>IF(B16="","",N(E16)*N(J16))</f>
        <v/>
      </c>
      <c r="L16" s="30">
        <f>IF(B16="","",H16*N(J16))</f>
        <v/>
      </c>
      <c r="M16" s="30">
        <f>IF(B16="","",L16-K16)</f>
        <v/>
      </c>
      <c r="N16" s="31">
        <f>IF(OR(B16="",N(E16)=0),"",I16/E16)</f>
        <v/>
      </c>
      <c r="O16" s="32">
        <f>IF(B16="","",IF(I16=0,"مطابق",IF(AND(N(E16)&gt;0,ABS(I16)/E16&lt;=$G$3),"فرق مقبول","يحتاج تحقيق")))</f>
        <v/>
      </c>
    </row>
    <row r="17">
      <c r="A17" s="26" t="inlineStr">
        <is>
          <t>E-501</t>
        </is>
      </c>
      <c r="B17" s="22" t="inlineStr">
        <is>
          <t>شريط عازل</t>
        </is>
      </c>
      <c r="C17" s="26" t="inlineStr">
        <is>
          <t>بكرة</t>
        </is>
      </c>
      <c r="D17" s="26" t="inlineStr">
        <is>
          <t>مخزن الكهرباء</t>
        </is>
      </c>
      <c r="E17" s="27" t="n">
        <v>300</v>
      </c>
      <c r="F17" s="27" t="n">
        <v>305</v>
      </c>
      <c r="G17" s="27" t="n"/>
      <c r="H17" s="28">
        <f>IF(B17="","",IF(G17="",N(F17),G17))</f>
        <v/>
      </c>
      <c r="I17" s="28">
        <f>IF(B17="","",H17-N(E17))</f>
        <v/>
      </c>
      <c r="J17" s="29" t="n">
        <v>12</v>
      </c>
      <c r="K17" s="30">
        <f>IF(B17="","",N(E17)*N(J17))</f>
        <v/>
      </c>
      <c r="L17" s="30">
        <f>IF(B17="","",H17*N(J17))</f>
        <v/>
      </c>
      <c r="M17" s="30">
        <f>IF(B17="","",L17-K17)</f>
        <v/>
      </c>
      <c r="N17" s="31">
        <f>IF(OR(B17="",N(E17)=0),"",I17/E17)</f>
        <v/>
      </c>
      <c r="O17" s="32">
        <f>IF(B17="","",IF(I17=0,"مطابق",IF(AND(N(E17)&gt;0,ABS(I17)/E17&lt;=$G$3),"فرق مقبول","يحتاج تحقيق")))</f>
        <v/>
      </c>
    </row>
    <row r="18">
      <c r="A18" s="26" t="inlineStr">
        <is>
          <t>E-502</t>
        </is>
      </c>
      <c r="B18" s="22" t="inlineStr">
        <is>
          <t>مسامير تثبيت 6 مم</t>
        </is>
      </c>
      <c r="C18" s="26" t="inlineStr">
        <is>
          <t>علبة</t>
        </is>
      </c>
      <c r="D18" s="26" t="inlineStr">
        <is>
          <t>المخزن الرئيسي</t>
        </is>
      </c>
      <c r="E18" s="27" t="n">
        <v>150</v>
      </c>
      <c r="F18" s="27" t="n">
        <v>149</v>
      </c>
      <c r="G18" s="27" t="n"/>
      <c r="H18" s="28">
        <f>IF(B18="","",IF(G18="",N(F18),G18))</f>
        <v/>
      </c>
      <c r="I18" s="28">
        <f>IF(B18="","",H18-N(E18))</f>
        <v/>
      </c>
      <c r="J18" s="29" t="n">
        <v>60</v>
      </c>
      <c r="K18" s="30">
        <f>IF(B18="","",N(E18)*N(J18))</f>
        <v/>
      </c>
      <c r="L18" s="30">
        <f>IF(B18="","",H18*N(J18))</f>
        <v/>
      </c>
      <c r="M18" s="30">
        <f>IF(B18="","",L18-K18)</f>
        <v/>
      </c>
      <c r="N18" s="31">
        <f>IF(OR(B18="",N(E18)=0),"",I18/E18)</f>
        <v/>
      </c>
      <c r="O18" s="32">
        <f>IF(B18="","",IF(I18=0,"مطابق",IF(AND(N(E18)&gt;0,ABS(I18)/E18&lt;=$G$3),"فرق مقبول","يحتاج تحقيق")))</f>
        <v/>
      </c>
    </row>
    <row r="19">
      <c r="A19" s="26" t="inlineStr">
        <is>
          <t>E-503</t>
        </is>
      </c>
      <c r="B19" s="22" t="inlineStr">
        <is>
          <t>شنيور كهربائي</t>
        </is>
      </c>
      <c r="C19" s="26" t="inlineStr">
        <is>
          <t>جهاز</t>
        </is>
      </c>
      <c r="D19" s="26" t="inlineStr">
        <is>
          <t>المخزن الرئيسي</t>
        </is>
      </c>
      <c r="E19" s="27" t="n">
        <v>12</v>
      </c>
      <c r="F19" s="27" t="n">
        <v>11</v>
      </c>
      <c r="G19" s="27" t="n"/>
      <c r="H19" s="28">
        <f>IF(B19="","",IF(G19="",N(F19),G19))</f>
        <v/>
      </c>
      <c r="I19" s="28">
        <f>IF(B19="","",H19-N(E19))</f>
        <v/>
      </c>
      <c r="J19" s="29" t="n">
        <v>2450</v>
      </c>
      <c r="K19" s="30">
        <f>IF(B19="","",N(E19)*N(J19))</f>
        <v/>
      </c>
      <c r="L19" s="30">
        <f>IF(B19="","",H19*N(J19))</f>
        <v/>
      </c>
      <c r="M19" s="30">
        <f>IF(B19="","",L19-K19)</f>
        <v/>
      </c>
      <c r="N19" s="31">
        <f>IF(OR(B19="",N(E19)=0),"",I19/E19)</f>
        <v/>
      </c>
      <c r="O19" s="32">
        <f>IF(B19="","",IF(I19=0,"مطابق",IF(AND(N(E19)&gt;0,ABS(I19)/E19&lt;=$G$3),"فرق مقبول","يحتاج تحقيق")))</f>
        <v/>
      </c>
    </row>
    <row r="20">
      <c r="A20" s="26" t="inlineStr">
        <is>
          <t>E-504</t>
        </is>
      </c>
      <c r="B20" s="22" t="inlineStr">
        <is>
          <t>سلم ألومنيوم 6 درجات</t>
        </is>
      </c>
      <c r="C20" s="26" t="inlineStr">
        <is>
          <t>قطعة</t>
        </is>
      </c>
      <c r="D20" s="26" t="inlineStr">
        <is>
          <t>المخزن الرئيسي</t>
        </is>
      </c>
      <c r="E20" s="27" t="n">
        <v>8</v>
      </c>
      <c r="F20" s="27" t="n">
        <v>8</v>
      </c>
      <c r="G20" s="27" t="n"/>
      <c r="H20" s="28">
        <f>IF(B20="","",IF(G20="",N(F20),G20))</f>
        <v/>
      </c>
      <c r="I20" s="28">
        <f>IF(B20="","",H20-N(E20))</f>
        <v/>
      </c>
      <c r="J20" s="29" t="n">
        <v>1900</v>
      </c>
      <c r="K20" s="30">
        <f>IF(B20="","",N(E20)*N(J20))</f>
        <v/>
      </c>
      <c r="L20" s="30">
        <f>IF(B20="","",H20*N(J20))</f>
        <v/>
      </c>
      <c r="M20" s="30">
        <f>IF(B20="","",L20-K20)</f>
        <v/>
      </c>
      <c r="N20" s="31">
        <f>IF(OR(B20="",N(E20)=0),"",I20/E20)</f>
        <v/>
      </c>
      <c r="O20" s="32">
        <f>IF(B20="","",IF(I20=0,"مطابق",IF(AND(N(E20)&gt;0,ABS(I20)/E20&lt;=$G$3),"فرق مقبول","يحتاج تحقيق")))</f>
        <v/>
      </c>
    </row>
    <row r="21">
      <c r="A21" s="26" t="n"/>
      <c r="B21" s="22" t="n"/>
      <c r="C21" s="26" t="n"/>
      <c r="D21" s="26" t="n"/>
      <c r="E21" s="27" t="n"/>
      <c r="F21" s="27" t="n"/>
      <c r="G21" s="27" t="n"/>
      <c r="H21" s="28">
        <f>IF(B21="","",IF(G21="",N(F21),G21))</f>
        <v/>
      </c>
      <c r="I21" s="28">
        <f>IF(B21="","",H21-N(E21))</f>
        <v/>
      </c>
      <c r="J21" s="29" t="n"/>
      <c r="K21" s="30">
        <f>IF(B21="","",N(E21)*N(J21))</f>
        <v/>
      </c>
      <c r="L21" s="30">
        <f>IF(B21="","",H21*N(J21))</f>
        <v/>
      </c>
      <c r="M21" s="30">
        <f>IF(B21="","",L21-K21)</f>
        <v/>
      </c>
      <c r="N21" s="31">
        <f>IF(OR(B21="",N(E21)=0),"",I21/E21)</f>
        <v/>
      </c>
      <c r="O21" s="32">
        <f>IF(B21="","",IF(I21=0,"مطابق",IF(AND(N(E21)&gt;0,ABS(I21)/E21&lt;=$G$3),"فرق مقبول","يحتاج تحقيق")))</f>
        <v/>
      </c>
    </row>
    <row r="22">
      <c r="A22" s="26" t="n"/>
      <c r="B22" s="22" t="n"/>
      <c r="C22" s="26" t="n"/>
      <c r="D22" s="26" t="n"/>
      <c r="E22" s="27" t="n"/>
      <c r="F22" s="27" t="n"/>
      <c r="G22" s="27" t="n"/>
      <c r="H22" s="28">
        <f>IF(B22="","",IF(G22="",N(F22),G22))</f>
        <v/>
      </c>
      <c r="I22" s="28">
        <f>IF(B22="","",H22-N(E22))</f>
        <v/>
      </c>
      <c r="J22" s="29" t="n"/>
      <c r="K22" s="30">
        <f>IF(B22="","",N(E22)*N(J22))</f>
        <v/>
      </c>
      <c r="L22" s="30">
        <f>IF(B22="","",H22*N(J22))</f>
        <v/>
      </c>
      <c r="M22" s="30">
        <f>IF(B22="","",L22-K22)</f>
        <v/>
      </c>
      <c r="N22" s="31">
        <f>IF(OR(B22="",N(E22)=0),"",I22/E22)</f>
        <v/>
      </c>
      <c r="O22" s="32">
        <f>IF(B22="","",IF(I22=0,"مطابق",IF(AND(N(E22)&gt;0,ABS(I22)/E22&lt;=$G$3),"فرق مقبول","يحتاج تحقيق")))</f>
        <v/>
      </c>
    </row>
    <row r="23">
      <c r="A23" s="26" t="n"/>
      <c r="B23" s="22" t="n"/>
      <c r="C23" s="26" t="n"/>
      <c r="D23" s="26" t="n"/>
      <c r="E23" s="27" t="n"/>
      <c r="F23" s="27" t="n"/>
      <c r="G23" s="27" t="n"/>
      <c r="H23" s="28">
        <f>IF(B23="","",IF(G23="",N(F23),G23))</f>
        <v/>
      </c>
      <c r="I23" s="28">
        <f>IF(B23="","",H23-N(E23))</f>
        <v/>
      </c>
      <c r="J23" s="29" t="n"/>
      <c r="K23" s="30">
        <f>IF(B23="","",N(E23)*N(J23))</f>
        <v/>
      </c>
      <c r="L23" s="30">
        <f>IF(B23="","",H23*N(J23))</f>
        <v/>
      </c>
      <c r="M23" s="30">
        <f>IF(B23="","",L23-K23)</f>
        <v/>
      </c>
      <c r="N23" s="31">
        <f>IF(OR(B23="",N(E23)=0),"",I23/E23)</f>
        <v/>
      </c>
      <c r="O23" s="32">
        <f>IF(B23="","",IF(I23=0,"مطابق",IF(AND(N(E23)&gt;0,ABS(I23)/E23&lt;=$G$3),"فرق مقبول","يحتاج تحقيق")))</f>
        <v/>
      </c>
    </row>
    <row r="24">
      <c r="A24" s="26" t="n"/>
      <c r="B24" s="22" t="n"/>
      <c r="C24" s="26" t="n"/>
      <c r="D24" s="26" t="n"/>
      <c r="E24" s="27" t="n"/>
      <c r="F24" s="27" t="n"/>
      <c r="G24" s="27" t="n"/>
      <c r="H24" s="28">
        <f>IF(B24="","",IF(G24="",N(F24),G24))</f>
        <v/>
      </c>
      <c r="I24" s="28">
        <f>IF(B24="","",H24-N(E24))</f>
        <v/>
      </c>
      <c r="J24" s="29" t="n"/>
      <c r="K24" s="30">
        <f>IF(B24="","",N(E24)*N(J24))</f>
        <v/>
      </c>
      <c r="L24" s="30">
        <f>IF(B24="","",H24*N(J24))</f>
        <v/>
      </c>
      <c r="M24" s="30">
        <f>IF(B24="","",L24-K24)</f>
        <v/>
      </c>
      <c r="N24" s="31">
        <f>IF(OR(B24="",N(E24)=0),"",I24/E24)</f>
        <v/>
      </c>
      <c r="O24" s="32">
        <f>IF(B24="","",IF(I24=0,"مطابق",IF(AND(N(E24)&gt;0,ABS(I24)/E24&lt;=$G$3),"فرق مقبول","يحتاج تحقيق")))</f>
        <v/>
      </c>
    </row>
    <row r="25">
      <c r="A25" s="26" t="n"/>
      <c r="B25" s="22" t="n"/>
      <c r="C25" s="26" t="n"/>
      <c r="D25" s="26" t="n"/>
      <c r="E25" s="27" t="n"/>
      <c r="F25" s="27" t="n"/>
      <c r="G25" s="27" t="n"/>
      <c r="H25" s="28">
        <f>IF(B25="","",IF(G25="",N(F25),G25))</f>
        <v/>
      </c>
      <c r="I25" s="28">
        <f>IF(B25="","",H25-N(E25))</f>
        <v/>
      </c>
      <c r="J25" s="29" t="n"/>
      <c r="K25" s="30">
        <f>IF(B25="","",N(E25)*N(J25))</f>
        <v/>
      </c>
      <c r="L25" s="30">
        <f>IF(B25="","",H25*N(J25))</f>
        <v/>
      </c>
      <c r="M25" s="30">
        <f>IF(B25="","",L25-K25)</f>
        <v/>
      </c>
      <c r="N25" s="31">
        <f>IF(OR(B25="",N(E25)=0),"",I25/E25)</f>
        <v/>
      </c>
      <c r="O25" s="32">
        <f>IF(B25="","",IF(I25=0,"مطابق",IF(AND(N(E25)&gt;0,ABS(I25)/E25&lt;=$G$3),"فرق مقبول","يحتاج تحقيق")))</f>
        <v/>
      </c>
    </row>
    <row r="26">
      <c r="A26" s="26" t="n"/>
      <c r="B26" s="22" t="n"/>
      <c r="C26" s="26" t="n"/>
      <c r="D26" s="26" t="n"/>
      <c r="E26" s="27" t="n"/>
      <c r="F26" s="27" t="n"/>
      <c r="G26" s="27" t="n"/>
      <c r="H26" s="28">
        <f>IF(B26="","",IF(G26="",N(F26),G26))</f>
        <v/>
      </c>
      <c r="I26" s="28">
        <f>IF(B26="","",H26-N(E26))</f>
        <v/>
      </c>
      <c r="J26" s="29" t="n"/>
      <c r="K26" s="30">
        <f>IF(B26="","",N(E26)*N(J26))</f>
        <v/>
      </c>
      <c r="L26" s="30">
        <f>IF(B26="","",H26*N(J26))</f>
        <v/>
      </c>
      <c r="M26" s="30">
        <f>IF(B26="","",L26-K26)</f>
        <v/>
      </c>
      <c r="N26" s="31">
        <f>IF(OR(B26="",N(E26)=0),"",I26/E26)</f>
        <v/>
      </c>
      <c r="O26" s="32">
        <f>IF(B26="","",IF(I26=0,"مطابق",IF(AND(N(E26)&gt;0,ABS(I26)/E26&lt;=$G$3),"فرق مقبول","يحتاج تحقيق")))</f>
        <v/>
      </c>
    </row>
    <row r="27">
      <c r="A27" s="26" t="n"/>
      <c r="B27" s="22" t="n"/>
      <c r="C27" s="26" t="n"/>
      <c r="D27" s="26" t="n"/>
      <c r="E27" s="27" t="n"/>
      <c r="F27" s="27" t="n"/>
      <c r="G27" s="27" t="n"/>
      <c r="H27" s="28">
        <f>IF(B27="","",IF(G27="",N(F27),G27))</f>
        <v/>
      </c>
      <c r="I27" s="28">
        <f>IF(B27="","",H27-N(E27))</f>
        <v/>
      </c>
      <c r="J27" s="29" t="n"/>
      <c r="K27" s="30">
        <f>IF(B27="","",N(E27)*N(J27))</f>
        <v/>
      </c>
      <c r="L27" s="30">
        <f>IF(B27="","",H27*N(J27))</f>
        <v/>
      </c>
      <c r="M27" s="30">
        <f>IF(B27="","",L27-K27)</f>
        <v/>
      </c>
      <c r="N27" s="31">
        <f>IF(OR(B27="",N(E27)=0),"",I27/E27)</f>
        <v/>
      </c>
      <c r="O27" s="32">
        <f>IF(B27="","",IF(I27=0,"مطابق",IF(AND(N(E27)&gt;0,ABS(I27)/E27&lt;=$G$3),"فرق مقبول","يحتاج تحقيق")))</f>
        <v/>
      </c>
    </row>
    <row r="28">
      <c r="A28" s="26" t="n"/>
      <c r="B28" s="22" t="n"/>
      <c r="C28" s="26" t="n"/>
      <c r="D28" s="26" t="n"/>
      <c r="E28" s="27" t="n"/>
      <c r="F28" s="27" t="n"/>
      <c r="G28" s="27" t="n"/>
      <c r="H28" s="28">
        <f>IF(B28="","",IF(G28="",N(F28),G28))</f>
        <v/>
      </c>
      <c r="I28" s="28">
        <f>IF(B28="","",H28-N(E28))</f>
        <v/>
      </c>
      <c r="J28" s="29" t="n"/>
      <c r="K28" s="30">
        <f>IF(B28="","",N(E28)*N(J28))</f>
        <v/>
      </c>
      <c r="L28" s="30">
        <f>IF(B28="","",H28*N(J28))</f>
        <v/>
      </c>
      <c r="M28" s="30">
        <f>IF(B28="","",L28-K28)</f>
        <v/>
      </c>
      <c r="N28" s="31">
        <f>IF(OR(B28="",N(E28)=0),"",I28/E28)</f>
        <v/>
      </c>
      <c r="O28" s="32">
        <f>IF(B28="","",IF(I28=0,"مطابق",IF(AND(N(E28)&gt;0,ABS(I28)/E28&lt;=$G$3),"فرق مقبول","يحتاج تحقيق")))</f>
        <v/>
      </c>
    </row>
    <row r="29">
      <c r="A29" s="26" t="n"/>
      <c r="B29" s="22" t="n"/>
      <c r="C29" s="26" t="n"/>
      <c r="D29" s="26" t="n"/>
      <c r="E29" s="27" t="n"/>
      <c r="F29" s="27" t="n"/>
      <c r="G29" s="27" t="n"/>
      <c r="H29" s="28">
        <f>IF(B29="","",IF(G29="",N(F29),G29))</f>
        <v/>
      </c>
      <c r="I29" s="28">
        <f>IF(B29="","",H29-N(E29))</f>
        <v/>
      </c>
      <c r="J29" s="29" t="n"/>
      <c r="K29" s="30">
        <f>IF(B29="","",N(E29)*N(J29))</f>
        <v/>
      </c>
      <c r="L29" s="30">
        <f>IF(B29="","",H29*N(J29))</f>
        <v/>
      </c>
      <c r="M29" s="30">
        <f>IF(B29="","",L29-K29)</f>
        <v/>
      </c>
      <c r="N29" s="31">
        <f>IF(OR(B29="",N(E29)=0),"",I29/E29)</f>
        <v/>
      </c>
      <c r="O29" s="32">
        <f>IF(B29="","",IF(I29=0,"مطابق",IF(AND(N(E29)&gt;0,ABS(I29)/E29&lt;=$G$3),"فرق مقبول","يحتاج تحقيق")))</f>
        <v/>
      </c>
    </row>
    <row r="30">
      <c r="A30" s="26" t="n"/>
      <c r="B30" s="22" t="n"/>
      <c r="C30" s="26" t="n"/>
      <c r="D30" s="26" t="n"/>
      <c r="E30" s="27" t="n"/>
      <c r="F30" s="27" t="n"/>
      <c r="G30" s="27" t="n"/>
      <c r="H30" s="28">
        <f>IF(B30="","",IF(G30="",N(F30),G30))</f>
        <v/>
      </c>
      <c r="I30" s="28">
        <f>IF(B30="","",H30-N(E30))</f>
        <v/>
      </c>
      <c r="J30" s="29" t="n"/>
      <c r="K30" s="30">
        <f>IF(B30="","",N(E30)*N(J30))</f>
        <v/>
      </c>
      <c r="L30" s="30">
        <f>IF(B30="","",H30*N(J30))</f>
        <v/>
      </c>
      <c r="M30" s="30">
        <f>IF(B30="","",L30-K30)</f>
        <v/>
      </c>
      <c r="N30" s="31">
        <f>IF(OR(B30="",N(E30)=0),"",I30/E30)</f>
        <v/>
      </c>
      <c r="O30" s="32">
        <f>IF(B30="","",IF(I30=0,"مطابق",IF(AND(N(E30)&gt;0,ABS(I30)/E30&lt;=$G$3),"فرق مقبول","يحتاج تحقيق")))</f>
        <v/>
      </c>
    </row>
    <row r="31">
      <c r="A31" s="26" t="n"/>
      <c r="B31" s="22" t="n"/>
      <c r="C31" s="26" t="n"/>
      <c r="D31" s="26" t="n"/>
      <c r="E31" s="27" t="n"/>
      <c r="F31" s="27" t="n"/>
      <c r="G31" s="27" t="n"/>
      <c r="H31" s="28">
        <f>IF(B31="","",IF(G31="",N(F31),G31))</f>
        <v/>
      </c>
      <c r="I31" s="28">
        <f>IF(B31="","",H31-N(E31))</f>
        <v/>
      </c>
      <c r="J31" s="29" t="n"/>
      <c r="K31" s="30">
        <f>IF(B31="","",N(E31)*N(J31))</f>
        <v/>
      </c>
      <c r="L31" s="30">
        <f>IF(B31="","",H31*N(J31))</f>
        <v/>
      </c>
      <c r="M31" s="30">
        <f>IF(B31="","",L31-K31)</f>
        <v/>
      </c>
      <c r="N31" s="31">
        <f>IF(OR(B31="",N(E31)=0),"",I31/E31)</f>
        <v/>
      </c>
      <c r="O31" s="32">
        <f>IF(B31="","",IF(I31=0,"مطابق",IF(AND(N(E31)&gt;0,ABS(I31)/E31&lt;=$G$3),"فرق مقبول","يحتاج تحقيق")))</f>
        <v/>
      </c>
    </row>
    <row r="32">
      <c r="A32" s="26" t="n"/>
      <c r="B32" s="22" t="n"/>
      <c r="C32" s="26" t="n"/>
      <c r="D32" s="26" t="n"/>
      <c r="E32" s="27" t="n"/>
      <c r="F32" s="27" t="n"/>
      <c r="G32" s="27" t="n"/>
      <c r="H32" s="28">
        <f>IF(B32="","",IF(G32="",N(F32),G32))</f>
        <v/>
      </c>
      <c r="I32" s="28">
        <f>IF(B32="","",H32-N(E32))</f>
        <v/>
      </c>
      <c r="J32" s="29" t="n"/>
      <c r="K32" s="30">
        <f>IF(B32="","",N(E32)*N(J32))</f>
        <v/>
      </c>
      <c r="L32" s="30">
        <f>IF(B32="","",H32*N(J32))</f>
        <v/>
      </c>
      <c r="M32" s="30">
        <f>IF(B32="","",L32-K32)</f>
        <v/>
      </c>
      <c r="N32" s="31">
        <f>IF(OR(B32="",N(E32)=0),"",I32/E32)</f>
        <v/>
      </c>
      <c r="O32" s="32">
        <f>IF(B32="","",IF(I32=0,"مطابق",IF(AND(N(E32)&gt;0,ABS(I32)/E32&lt;=$G$3),"فرق مقبول","يحتاج تحقيق")))</f>
        <v/>
      </c>
    </row>
    <row r="33">
      <c r="A33" s="26" t="n"/>
      <c r="B33" s="22" t="n"/>
      <c r="C33" s="26" t="n"/>
      <c r="D33" s="26" t="n"/>
      <c r="E33" s="27" t="n"/>
      <c r="F33" s="27" t="n"/>
      <c r="G33" s="27" t="n"/>
      <c r="H33" s="28">
        <f>IF(B33="","",IF(G33="",N(F33),G33))</f>
        <v/>
      </c>
      <c r="I33" s="28">
        <f>IF(B33="","",H33-N(E33))</f>
        <v/>
      </c>
      <c r="J33" s="29" t="n"/>
      <c r="K33" s="30">
        <f>IF(B33="","",N(E33)*N(J33))</f>
        <v/>
      </c>
      <c r="L33" s="30">
        <f>IF(B33="","",H33*N(J33))</f>
        <v/>
      </c>
      <c r="M33" s="30">
        <f>IF(B33="","",L33-K33)</f>
        <v/>
      </c>
      <c r="N33" s="31">
        <f>IF(OR(B33="",N(E33)=0),"",I33/E33)</f>
        <v/>
      </c>
      <c r="O33" s="32">
        <f>IF(B33="","",IF(I33=0,"مطابق",IF(AND(N(E33)&gt;0,ABS(I33)/E33&lt;=$G$3),"فرق مقبول","يحتاج تحقيق")))</f>
        <v/>
      </c>
    </row>
    <row r="34">
      <c r="A34" s="26" t="n"/>
      <c r="B34" s="22" t="n"/>
      <c r="C34" s="26" t="n"/>
      <c r="D34" s="26" t="n"/>
      <c r="E34" s="27" t="n"/>
      <c r="F34" s="27" t="n"/>
      <c r="G34" s="27" t="n"/>
      <c r="H34" s="28">
        <f>IF(B34="","",IF(G34="",N(F34),G34))</f>
        <v/>
      </c>
      <c r="I34" s="28">
        <f>IF(B34="","",H34-N(E34))</f>
        <v/>
      </c>
      <c r="J34" s="29" t="n"/>
      <c r="K34" s="30">
        <f>IF(B34="","",N(E34)*N(J34))</f>
        <v/>
      </c>
      <c r="L34" s="30">
        <f>IF(B34="","",H34*N(J34))</f>
        <v/>
      </c>
      <c r="M34" s="30">
        <f>IF(B34="","",L34-K34)</f>
        <v/>
      </c>
      <c r="N34" s="31">
        <f>IF(OR(B34="",N(E34)=0),"",I34/E34)</f>
        <v/>
      </c>
      <c r="O34" s="32">
        <f>IF(B34="","",IF(I34=0,"مطابق",IF(AND(N(E34)&gt;0,ABS(I34)/E34&lt;=$G$3),"فرق مقبول","يحتاج تحقيق")))</f>
        <v/>
      </c>
    </row>
    <row r="35">
      <c r="A35" s="26" t="n"/>
      <c r="B35" s="22" t="n"/>
      <c r="C35" s="26" t="n"/>
      <c r="D35" s="26" t="n"/>
      <c r="E35" s="27" t="n"/>
      <c r="F35" s="27" t="n"/>
      <c r="G35" s="27" t="n"/>
      <c r="H35" s="28">
        <f>IF(B35="","",IF(G35="",N(F35),G35))</f>
        <v/>
      </c>
      <c r="I35" s="28">
        <f>IF(B35="","",H35-N(E35))</f>
        <v/>
      </c>
      <c r="J35" s="29" t="n"/>
      <c r="K35" s="30">
        <f>IF(B35="","",N(E35)*N(J35))</f>
        <v/>
      </c>
      <c r="L35" s="30">
        <f>IF(B35="","",H35*N(J35))</f>
        <v/>
      </c>
      <c r="M35" s="30">
        <f>IF(B35="","",L35-K35)</f>
        <v/>
      </c>
      <c r="N35" s="31">
        <f>IF(OR(B35="",N(E35)=0),"",I35/E35)</f>
        <v/>
      </c>
      <c r="O35" s="32">
        <f>IF(B35="","",IF(I35=0,"مطابق",IF(AND(N(E35)&gt;0,ABS(I35)/E35&lt;=$G$3),"فرق مقبول","يحتاج تحقيق")))</f>
        <v/>
      </c>
    </row>
    <row r="36">
      <c r="A36" s="26" t="n"/>
      <c r="B36" s="22" t="n"/>
      <c r="C36" s="26" t="n"/>
      <c r="D36" s="26" t="n"/>
      <c r="E36" s="27" t="n"/>
      <c r="F36" s="27" t="n"/>
      <c r="G36" s="27" t="n"/>
      <c r="H36" s="28">
        <f>IF(B36="","",IF(G36="",N(F36),G36))</f>
        <v/>
      </c>
      <c r="I36" s="28">
        <f>IF(B36="","",H36-N(E36))</f>
        <v/>
      </c>
      <c r="J36" s="29" t="n"/>
      <c r="K36" s="30">
        <f>IF(B36="","",N(E36)*N(J36))</f>
        <v/>
      </c>
      <c r="L36" s="30">
        <f>IF(B36="","",H36*N(J36))</f>
        <v/>
      </c>
      <c r="M36" s="30">
        <f>IF(B36="","",L36-K36)</f>
        <v/>
      </c>
      <c r="N36" s="31">
        <f>IF(OR(B36="",N(E36)=0),"",I36/E36)</f>
        <v/>
      </c>
      <c r="O36" s="32">
        <f>IF(B36="","",IF(I36=0,"مطابق",IF(AND(N(E36)&gt;0,ABS(I36)/E36&lt;=$G$3),"فرق مقبول","يحتاج تحقيق")))</f>
        <v/>
      </c>
    </row>
    <row r="37">
      <c r="A37" s="26" t="n"/>
      <c r="B37" s="22" t="n"/>
      <c r="C37" s="26" t="n"/>
      <c r="D37" s="26" t="n"/>
      <c r="E37" s="27" t="n"/>
      <c r="F37" s="27" t="n"/>
      <c r="G37" s="27" t="n"/>
      <c r="H37" s="28">
        <f>IF(B37="","",IF(G37="",N(F37),G37))</f>
        <v/>
      </c>
      <c r="I37" s="28">
        <f>IF(B37="","",H37-N(E37))</f>
        <v/>
      </c>
      <c r="J37" s="29" t="n"/>
      <c r="K37" s="30">
        <f>IF(B37="","",N(E37)*N(J37))</f>
        <v/>
      </c>
      <c r="L37" s="30">
        <f>IF(B37="","",H37*N(J37))</f>
        <v/>
      </c>
      <c r="M37" s="30">
        <f>IF(B37="","",L37-K37)</f>
        <v/>
      </c>
      <c r="N37" s="31">
        <f>IF(OR(B37="",N(E37)=0),"",I37/E37)</f>
        <v/>
      </c>
      <c r="O37" s="32">
        <f>IF(B37="","",IF(I37=0,"مطابق",IF(AND(N(E37)&gt;0,ABS(I37)/E37&lt;=$G$3),"فرق مقبول","يحتاج تحقيق")))</f>
        <v/>
      </c>
    </row>
    <row r="38">
      <c r="A38" s="26" t="n"/>
      <c r="B38" s="22" t="n"/>
      <c r="C38" s="26" t="n"/>
      <c r="D38" s="26" t="n"/>
      <c r="E38" s="27" t="n"/>
      <c r="F38" s="27" t="n"/>
      <c r="G38" s="27" t="n"/>
      <c r="H38" s="28">
        <f>IF(B38="","",IF(G38="",N(F38),G38))</f>
        <v/>
      </c>
      <c r="I38" s="28">
        <f>IF(B38="","",H38-N(E38))</f>
        <v/>
      </c>
      <c r="J38" s="29" t="n"/>
      <c r="K38" s="30">
        <f>IF(B38="","",N(E38)*N(J38))</f>
        <v/>
      </c>
      <c r="L38" s="30">
        <f>IF(B38="","",H38*N(J38))</f>
        <v/>
      </c>
      <c r="M38" s="30">
        <f>IF(B38="","",L38-K38)</f>
        <v/>
      </c>
      <c r="N38" s="31">
        <f>IF(OR(B38="",N(E38)=0),"",I38/E38)</f>
        <v/>
      </c>
      <c r="O38" s="32">
        <f>IF(B38="","",IF(I38=0,"مطابق",IF(AND(N(E38)&gt;0,ABS(I38)/E38&lt;=$G$3),"فرق مقبول","يحتاج تحقيق")))</f>
        <v/>
      </c>
    </row>
    <row r="39">
      <c r="A39" s="26" t="n"/>
      <c r="B39" s="22" t="n"/>
      <c r="C39" s="26" t="n"/>
      <c r="D39" s="26" t="n"/>
      <c r="E39" s="27" t="n"/>
      <c r="F39" s="27" t="n"/>
      <c r="G39" s="27" t="n"/>
      <c r="H39" s="28">
        <f>IF(B39="","",IF(G39="",N(F39),G39))</f>
        <v/>
      </c>
      <c r="I39" s="28">
        <f>IF(B39="","",H39-N(E39))</f>
        <v/>
      </c>
      <c r="J39" s="29" t="n"/>
      <c r="K39" s="30">
        <f>IF(B39="","",N(E39)*N(J39))</f>
        <v/>
      </c>
      <c r="L39" s="30">
        <f>IF(B39="","",H39*N(J39))</f>
        <v/>
      </c>
      <c r="M39" s="30">
        <f>IF(B39="","",L39-K39)</f>
        <v/>
      </c>
      <c r="N39" s="31">
        <f>IF(OR(B39="",N(E39)=0),"",I39/E39)</f>
        <v/>
      </c>
      <c r="O39" s="32">
        <f>IF(B39="","",IF(I39=0,"مطابق",IF(AND(N(E39)&gt;0,ABS(I39)/E39&lt;=$G$3),"فرق مقبول","يحتاج تحقيق")))</f>
        <v/>
      </c>
    </row>
    <row r="40">
      <c r="A40" s="26" t="n"/>
      <c r="B40" s="22" t="n"/>
      <c r="C40" s="26" t="n"/>
      <c r="D40" s="26" t="n"/>
      <c r="E40" s="27" t="n"/>
      <c r="F40" s="27" t="n"/>
      <c r="G40" s="27" t="n"/>
      <c r="H40" s="28">
        <f>IF(B40="","",IF(G40="",N(F40),G40))</f>
        <v/>
      </c>
      <c r="I40" s="28">
        <f>IF(B40="","",H40-N(E40))</f>
        <v/>
      </c>
      <c r="J40" s="29" t="n"/>
      <c r="K40" s="30">
        <f>IF(B40="","",N(E40)*N(J40))</f>
        <v/>
      </c>
      <c r="L40" s="30">
        <f>IF(B40="","",H40*N(J40))</f>
        <v/>
      </c>
      <c r="M40" s="30">
        <f>IF(B40="","",L40-K40)</f>
        <v/>
      </c>
      <c r="N40" s="31">
        <f>IF(OR(B40="",N(E40)=0),"",I40/E40)</f>
        <v/>
      </c>
      <c r="O40" s="32">
        <f>IF(B40="","",IF(I40=0,"مطابق",IF(AND(N(E40)&gt;0,ABS(I40)/E40&lt;=$G$3),"فرق مقبول","يحتاج تحقيق")))</f>
        <v/>
      </c>
    </row>
    <row r="41">
      <c r="A41" s="26" t="n"/>
      <c r="B41" s="22" t="n"/>
      <c r="C41" s="26" t="n"/>
      <c r="D41" s="26" t="n"/>
      <c r="E41" s="27" t="n"/>
      <c r="F41" s="27" t="n"/>
      <c r="G41" s="27" t="n"/>
      <c r="H41" s="28">
        <f>IF(B41="","",IF(G41="",N(F41),G41))</f>
        <v/>
      </c>
      <c r="I41" s="28">
        <f>IF(B41="","",H41-N(E41))</f>
        <v/>
      </c>
      <c r="J41" s="29" t="n"/>
      <c r="K41" s="30">
        <f>IF(B41="","",N(E41)*N(J41))</f>
        <v/>
      </c>
      <c r="L41" s="30">
        <f>IF(B41="","",H41*N(J41))</f>
        <v/>
      </c>
      <c r="M41" s="30">
        <f>IF(B41="","",L41-K41)</f>
        <v/>
      </c>
      <c r="N41" s="31">
        <f>IF(OR(B41="",N(E41)=0),"",I41/E41)</f>
        <v/>
      </c>
      <c r="O41" s="32">
        <f>IF(B41="","",IF(I41=0,"مطابق",IF(AND(N(E41)&gt;0,ABS(I41)/E41&lt;=$G$3),"فرق مقبول","يحتاج تحقيق")))</f>
        <v/>
      </c>
    </row>
    <row r="42">
      <c r="A42" s="26" t="n"/>
      <c r="B42" s="22" t="n"/>
      <c r="C42" s="26" t="n"/>
      <c r="D42" s="26" t="n"/>
      <c r="E42" s="27" t="n"/>
      <c r="F42" s="27" t="n"/>
      <c r="G42" s="27" t="n"/>
      <c r="H42" s="28">
        <f>IF(B42="","",IF(G42="",N(F42),G42))</f>
        <v/>
      </c>
      <c r="I42" s="28">
        <f>IF(B42="","",H42-N(E42))</f>
        <v/>
      </c>
      <c r="J42" s="29" t="n"/>
      <c r="K42" s="30">
        <f>IF(B42="","",N(E42)*N(J42))</f>
        <v/>
      </c>
      <c r="L42" s="30">
        <f>IF(B42="","",H42*N(J42))</f>
        <v/>
      </c>
      <c r="M42" s="30">
        <f>IF(B42="","",L42-K42)</f>
        <v/>
      </c>
      <c r="N42" s="31">
        <f>IF(OR(B42="",N(E42)=0),"",I42/E42)</f>
        <v/>
      </c>
      <c r="O42" s="32">
        <f>IF(B42="","",IF(I42=0,"مطابق",IF(AND(N(E42)&gt;0,ABS(I42)/E42&lt;=$G$3),"فرق مقبول","يحتاج تحقيق")))</f>
        <v/>
      </c>
    </row>
    <row r="43">
      <c r="A43" s="26" t="n"/>
      <c r="B43" s="22" t="n"/>
      <c r="C43" s="26" t="n"/>
      <c r="D43" s="26" t="n"/>
      <c r="E43" s="27" t="n"/>
      <c r="F43" s="27" t="n"/>
      <c r="G43" s="27" t="n"/>
      <c r="H43" s="28">
        <f>IF(B43="","",IF(G43="",N(F43),G43))</f>
        <v/>
      </c>
      <c r="I43" s="28">
        <f>IF(B43="","",H43-N(E43))</f>
        <v/>
      </c>
      <c r="J43" s="29" t="n"/>
      <c r="K43" s="30">
        <f>IF(B43="","",N(E43)*N(J43))</f>
        <v/>
      </c>
      <c r="L43" s="30">
        <f>IF(B43="","",H43*N(J43))</f>
        <v/>
      </c>
      <c r="M43" s="30">
        <f>IF(B43="","",L43-K43)</f>
        <v/>
      </c>
      <c r="N43" s="31">
        <f>IF(OR(B43="",N(E43)=0),"",I43/E43)</f>
        <v/>
      </c>
      <c r="O43" s="32">
        <f>IF(B43="","",IF(I43=0,"مطابق",IF(AND(N(E43)&gt;0,ABS(I43)/E43&lt;=$G$3),"فرق مقبول","يحتاج تحقيق")))</f>
        <v/>
      </c>
    </row>
    <row r="44">
      <c r="A44" s="26" t="n"/>
      <c r="B44" s="22" t="n"/>
      <c r="C44" s="26" t="n"/>
      <c r="D44" s="26" t="n"/>
      <c r="E44" s="27" t="n"/>
      <c r="F44" s="27" t="n"/>
      <c r="G44" s="27" t="n"/>
      <c r="H44" s="28">
        <f>IF(B44="","",IF(G44="",N(F44),G44))</f>
        <v/>
      </c>
      <c r="I44" s="28">
        <f>IF(B44="","",H44-N(E44))</f>
        <v/>
      </c>
      <c r="J44" s="29" t="n"/>
      <c r="K44" s="30">
        <f>IF(B44="","",N(E44)*N(J44))</f>
        <v/>
      </c>
      <c r="L44" s="30">
        <f>IF(B44="","",H44*N(J44))</f>
        <v/>
      </c>
      <c r="M44" s="30">
        <f>IF(B44="","",L44-K44)</f>
        <v/>
      </c>
      <c r="N44" s="31">
        <f>IF(OR(B44="",N(E44)=0),"",I44/E44)</f>
        <v/>
      </c>
      <c r="O44" s="32">
        <f>IF(B44="","",IF(I44=0,"مطابق",IF(AND(N(E44)&gt;0,ABS(I44)/E44&lt;=$G$3),"فرق مقبول","يحتاج تحقيق")))</f>
        <v/>
      </c>
    </row>
    <row r="45">
      <c r="A45" s="26" t="n"/>
      <c r="B45" s="22" t="n"/>
      <c r="C45" s="26" t="n"/>
      <c r="D45" s="26" t="n"/>
      <c r="E45" s="27" t="n"/>
      <c r="F45" s="27" t="n"/>
      <c r="G45" s="27" t="n"/>
      <c r="H45" s="28">
        <f>IF(B45="","",IF(G45="",N(F45),G45))</f>
        <v/>
      </c>
      <c r="I45" s="28">
        <f>IF(B45="","",H45-N(E45))</f>
        <v/>
      </c>
      <c r="J45" s="29" t="n"/>
      <c r="K45" s="30">
        <f>IF(B45="","",N(E45)*N(J45))</f>
        <v/>
      </c>
      <c r="L45" s="30">
        <f>IF(B45="","",H45*N(J45))</f>
        <v/>
      </c>
      <c r="M45" s="30">
        <f>IF(B45="","",L45-K45)</f>
        <v/>
      </c>
      <c r="N45" s="31">
        <f>IF(OR(B45="",N(E45)=0),"",I45/E45)</f>
        <v/>
      </c>
      <c r="O45" s="32">
        <f>IF(B45="","",IF(I45=0,"مطابق",IF(AND(N(E45)&gt;0,ABS(I45)/E45&lt;=$G$3),"فرق مقبول","يحتاج تحقيق")))</f>
        <v/>
      </c>
    </row>
    <row r="46">
      <c r="A46" s="33" t="n"/>
      <c r="B46" s="34" t="inlineStr">
        <is>
          <t>الإجمالي</t>
        </is>
      </c>
      <c r="C46" s="33" t="n"/>
      <c r="D46" s="33" t="n"/>
      <c r="E46" s="33" t="n"/>
      <c r="F46" s="33" t="n"/>
      <c r="G46" s="33" t="n"/>
      <c r="H46" s="33" t="n"/>
      <c r="I46" s="33" t="n"/>
      <c r="J46" s="33" t="n"/>
      <c r="K46" s="35">
        <f>SUM(K6:K45)</f>
        <v/>
      </c>
      <c r="L46" s="35">
        <f>SUM(L6:L45)</f>
        <v/>
      </c>
      <c r="M46" s="35">
        <f>SUM(M6:M45)</f>
        <v/>
      </c>
      <c r="N46" s="33" t="n"/>
      <c r="O46" s="33" t="n"/>
    </row>
  </sheetData>
  <sheetProtection selectLockedCells="0" selectUnlockedCells="0" sheet="1" objects="0" insertRows="1" insertHyperlinks="1" autoFilter="0" scenarios="0" formatColumns="0" deleteColumns="1" insertColumns="1" pivotTables="1" deleteRows="1" formatCells="0" formatRows="0" sort="0"/>
  <mergeCells count="6">
    <mergeCell ref="J3:K3"/>
    <mergeCell ref="A2:O2"/>
    <mergeCell ref="L3:O3"/>
    <mergeCell ref="A1:O1"/>
    <mergeCell ref="A3:B3"/>
    <mergeCell ref="E3:F3"/>
  </mergeCells>
  <conditionalFormatting sqref="O6:O45">
    <cfRule type="cellIs" priority="1" operator="equal" dxfId="0">
      <formula>"يحتاج تحقيق"</formula>
    </cfRule>
    <cfRule type="cellIs" priority="2" operator="equal" dxfId="1">
      <formula>"فرق مقبول"</formula>
    </cfRule>
    <cfRule type="cellIs" priority="3" operator="equal" dxfId="2">
      <formula>"مطابق"</formula>
    </cfRule>
  </conditionalFormatting>
  <conditionalFormatting sqref="I6:I45">
    <cfRule type="cellIs" priority="4" operator="lessThan" dxfId="3">
      <formula>0</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C22"/>
  <sheetViews>
    <sheetView showGridLines="0" rightToLeft="1" workbookViewId="0">
      <selection activeCell="A1" sqref="A1"/>
    </sheetView>
  </sheetViews>
  <sheetFormatPr baseColWidth="8" defaultRowHeight="15"/>
  <cols>
    <col width="42" customWidth="1" min="1" max="1"/>
    <col width="16" customWidth="1" min="2" max="2"/>
    <col width="16" customWidth="1" min="3" max="3"/>
  </cols>
  <sheetData>
    <row r="1" ht="30" customHeight="1">
      <c r="A1" s="15" t="inlineStr">
        <is>
          <t>ملخص الجرد وقيد التسوية</t>
        </is>
      </c>
      <c r="B1" s="16" t="n"/>
      <c r="C1" s="16" t="n"/>
    </row>
    <row r="4">
      <c r="A4" s="36" t="inlineStr">
        <is>
          <t>القيمة الدفترية للمخزون</t>
        </is>
      </c>
      <c r="B4" s="30">
        <f>'الجرد'!K46</f>
        <v/>
      </c>
    </row>
    <row r="5">
      <c r="A5" s="36" t="inlineStr">
        <is>
          <t>القيمة الفعلية بعد الجرد</t>
        </is>
      </c>
      <c r="B5" s="30">
        <f>'الجرد'!L46</f>
        <v/>
      </c>
    </row>
    <row r="6">
      <c r="A6" s="36" t="inlineStr">
        <is>
          <t>صافي فروق الجرد</t>
        </is>
      </c>
      <c r="B6" s="30">
        <f>'الجرد'!M46</f>
        <v/>
      </c>
    </row>
    <row r="7">
      <c r="A7" s="36" t="inlineStr">
        <is>
          <t>إجمالي العجز</t>
        </is>
      </c>
      <c r="B7" s="30">
        <f>-SUMIF('الجرد'!M6:M45,"&lt;0")</f>
        <v/>
      </c>
    </row>
    <row r="8">
      <c r="A8" s="36" t="inlineStr">
        <is>
          <t>إجمالي الزيادة</t>
        </is>
      </c>
      <c r="B8" s="30">
        <f>SUMIF('الجرد'!M6:M45,"&gt;0")</f>
        <v/>
      </c>
    </row>
    <row r="9">
      <c r="A9" s="36" t="inlineStr">
        <is>
          <t>صافي الفرق إلى القيمة الدفترية</t>
        </is>
      </c>
      <c r="B9" s="37">
        <f>IF(B4=0,"",B6/B4)</f>
        <v/>
      </c>
    </row>
    <row r="11" ht="30" customHeight="1">
      <c r="A11" s="25" t="inlineStr">
        <is>
          <t>الحالة</t>
        </is>
      </c>
      <c r="B11" s="25" t="inlineStr">
        <is>
          <t>عدد الأصناف</t>
        </is>
      </c>
      <c r="C11" s="25" t="inlineStr">
        <is>
          <t>قيمة الفروق</t>
        </is>
      </c>
    </row>
    <row r="12">
      <c r="A12" s="18" t="inlineStr">
        <is>
          <t>مطابق</t>
        </is>
      </c>
      <c r="B12" s="28">
        <f>COUNTIF('الجرد'!$O$6:$O$45,A12)</f>
        <v/>
      </c>
      <c r="C12" s="30">
        <f>SUMIFS('الجرد'!$M$6:$M$45,'الجرد'!$O$6:$O$45,A12)</f>
        <v/>
      </c>
    </row>
    <row r="13">
      <c r="A13" s="18" t="inlineStr">
        <is>
          <t>فرق مقبول</t>
        </is>
      </c>
      <c r="B13" s="28">
        <f>COUNTIF('الجرد'!$O$6:$O$45,A13)</f>
        <v/>
      </c>
      <c r="C13" s="30">
        <f>SUMIFS('الجرد'!$M$6:$M$45,'الجرد'!$O$6:$O$45,A13)</f>
        <v/>
      </c>
    </row>
    <row r="14">
      <c r="A14" s="18" t="inlineStr">
        <is>
          <t>يحتاج تحقيق</t>
        </is>
      </c>
      <c r="B14" s="28">
        <f>COUNTIF('الجرد'!$O$6:$O$45,A14)</f>
        <v/>
      </c>
      <c r="C14" s="30">
        <f>SUMIFS('الجرد'!$M$6:$M$45,'الجرد'!$O$6:$O$45,A14)</f>
        <v/>
      </c>
    </row>
    <row r="15">
      <c r="A15" s="34" t="inlineStr">
        <is>
          <t>الإجمالي</t>
        </is>
      </c>
      <c r="B15" s="38">
        <f>SUM(B12:B14)</f>
        <v/>
      </c>
      <c r="C15" s="35">
        <f>SUM(C12:C14)</f>
        <v/>
      </c>
    </row>
    <row r="16">
      <c r="A16" s="18" t="inlineStr">
        <is>
          <t>دقة المخزون (الأصناف المطابقة ÷ إجمالي الأصناف)</t>
        </is>
      </c>
      <c r="B16" s="39">
        <f>IF(B15=0,"",B12/B15)</f>
        <v/>
      </c>
    </row>
    <row r="18" ht="30" customHeight="1">
      <c r="A18" s="25" t="inlineStr">
        <is>
          <t>قيد تسوية فروق الجرد</t>
        </is>
      </c>
      <c r="B18" s="25" t="inlineStr">
        <is>
          <t>مدين</t>
        </is>
      </c>
      <c r="C18" s="25" t="inlineStr">
        <is>
          <t>دائن</t>
        </is>
      </c>
    </row>
    <row r="19">
      <c r="A19" s="36" t="inlineStr">
        <is>
          <t>من حـ/ عجز المخزون (مصروف)</t>
        </is>
      </c>
      <c r="B19" s="30">
        <f>B7</f>
        <v/>
      </c>
      <c r="C19" s="30" t="n"/>
    </row>
    <row r="20">
      <c r="A20" s="36" t="inlineStr">
        <is>
          <t>إلى حـ/ المخزون</t>
        </is>
      </c>
      <c r="B20" s="30" t="n"/>
      <c r="C20" s="30">
        <f>B7</f>
        <v/>
      </c>
    </row>
    <row r="21">
      <c r="A21" s="36" t="inlineStr">
        <is>
          <t>من حـ/ المخزون</t>
        </is>
      </c>
      <c r="B21" s="30">
        <f>B8</f>
        <v/>
      </c>
      <c r="C21" s="30" t="n"/>
    </row>
    <row r="22">
      <c r="A22" s="36" t="inlineStr">
        <is>
          <t>إلى حـ/ زيادة المخزون (إيراد)</t>
        </is>
      </c>
      <c r="B22" s="30" t="n"/>
      <c r="C22" s="30">
        <f>B8</f>
        <v/>
      </c>
    </row>
  </sheetData>
  <sheetProtection selectLockedCells="0" selectUnlockedCells="0" sheet="1" objects="0" insertRows="1" insertHyperlinks="1" autoFilter="0" scenarios="0" formatColumns="0" deleteColumns="1" insertColumns="1" pivotTables="1" deleteRows="1" formatCells="0" formatRows="0" sort="0"/>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2026-10-29T09:33:58Z</dcterms:created>
  <dcterms:modified xmlns:dcterms="http://purl.org/dc/terms/" xmlns:xsi="http://www.w3.org/2001/XMLSchema-instance" xsi:type="dcterms:W3CDTF">2026-10-29T09:33:58Z</dcterms:modified>
</cp:coreProperties>
</file>