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يانات" sheetId="3" state="visible" r:id="rId3"/>
    <sheet xmlns:r="http://schemas.openxmlformats.org/officeDocument/2006/relationships" name="النتائج" sheetId="4" state="visible" r:id="rId4"/>
  </sheets>
  <definedNames>
    <definedName name="_xlnm.Print_Area" localSheetId="2">'البيانات'!$A$1:$J$32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0.0%"/>
    <numFmt numFmtId="166" formatCode="0.000"/>
    <numFmt numFmtId="167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2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166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نقطة التعادل لنشاط الخدمات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نقطة التعادل لشركات الخدمات (عيادة، مكتب استشارات، مركز تدريب، صالون...) التي تبيع جلسات أو ساعات بدل وحدات: يحسب متوسط هامش المساهمة المرجح بمزيج الخدمات، وعدد الجلسات والإيراد اللازمين للتعادل ولتحقيق الربح المستهدف، ونسبة إشغال وقت مقدمي الخدمة المطلوبة.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«البيانات» اكتب التكاليف الثابتة الشهرية بنودًا.</t>
        </is>
      </c>
    </row>
    <row r="8" ht="34" customHeight="1">
      <c r="A8" s="11" t="inlineStr">
        <is>
          <t>•</t>
        </is>
      </c>
      <c r="B8" s="12" t="inlineStr">
        <is>
          <t>اكتب لكل خدمة سعر الجلسة والتكلفة المتغيرة للجلسة (مستهلكات، عمولة، نصيب الطبيب بالنسبة) ومدة الجلسة بالساعات ونسبتها من إجمالي الجلسات (المزيج).</t>
        </is>
      </c>
    </row>
    <row r="9" ht="34" customHeight="1">
      <c r="A9" s="11" t="inlineStr">
        <is>
          <t>•</t>
        </is>
      </c>
      <c r="B9" s="12" t="inlineStr">
        <is>
          <t>اكتب عدد مقدمي الخدمة والساعات المتاحة لكل منهم شهريًا والربح المستهدف، ثم راجع ورقة «النتائج».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مجموع نسب المزيج يجب أن يكون 100%. نسبة الإشغال المطلوبة فوق 85% تعني أن الهدف صعب بالطاقة الحالية: ارفع السعر أو عدّل المزيج أو زِد الطاقة.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1" customWidth="1" min="4" max="4"/>
    <col width="11" customWidth="1" min="5" max="5"/>
    <col width="12" customWidth="1" min="6" max="6"/>
    <col width="11" customWidth="1" min="7" max="7"/>
    <col width="12" customWidth="1" min="8" max="8"/>
    <col width="12" customWidth="1" min="9" max="9"/>
    <col width="11" customWidth="1" min="10" max="10"/>
  </cols>
  <sheetData>
    <row r="1" ht="30" customHeight="1">
      <c r="A1" s="15" t="inlineStr">
        <is>
          <t>بيانات التكاليف والخدمات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0" customHeight="1">
      <c r="A4" s="18" t="inlineStr">
        <is>
          <t>التكاليف الثابتة الشهرية</t>
        </is>
      </c>
      <c r="B4" s="18" t="inlineStr">
        <is>
          <t>المبلغ</t>
        </is>
      </c>
    </row>
    <row r="5">
      <c r="A5" s="19" t="inlineStr">
        <is>
          <t>إيجار العيادة</t>
        </is>
      </c>
      <c r="B5" s="20" t="n">
        <v>28000</v>
      </c>
    </row>
    <row r="6">
      <c r="A6" s="19" t="inlineStr">
        <is>
          <t>رواتب الاستقبال والإداريين</t>
        </is>
      </c>
      <c r="B6" s="20" t="n">
        <v>36000</v>
      </c>
    </row>
    <row r="7">
      <c r="A7" s="19" t="inlineStr">
        <is>
          <t>رواتب ثابتة للأطباء والأخصائيين</t>
        </is>
      </c>
      <c r="B7" s="20" t="n">
        <v>60000</v>
      </c>
    </row>
    <row r="8">
      <c r="A8" s="19" t="inlineStr">
        <is>
          <t>كهرباء ومياه وإنترنت</t>
        </is>
      </c>
      <c r="B8" s="20" t="n">
        <v>6500</v>
      </c>
    </row>
    <row r="9">
      <c r="A9" s="19" t="inlineStr">
        <is>
          <t>إهلاك الأجهزة والتجهيزات</t>
        </is>
      </c>
      <c r="B9" s="20" t="n">
        <v>9500</v>
      </c>
    </row>
    <row r="10">
      <c r="A10" s="19" t="inlineStr">
        <is>
          <t>تسويق</t>
        </is>
      </c>
      <c r="B10" s="20" t="n">
        <v>8000</v>
      </c>
    </row>
    <row r="11">
      <c r="A11" s="19" t="inlineStr">
        <is>
          <t>برامج ومحاسبة</t>
        </is>
      </c>
      <c r="B11" s="20" t="n">
        <v>3000</v>
      </c>
    </row>
    <row r="12">
      <c r="A12" s="19" t="inlineStr">
        <is>
          <t>مصروفات أخرى</t>
        </is>
      </c>
      <c r="B12" s="20" t="n">
        <v>4000</v>
      </c>
    </row>
    <row r="13">
      <c r="A13" s="19" t="n"/>
      <c r="B13" s="20" t="n"/>
    </row>
    <row r="14">
      <c r="A14" s="19" t="n"/>
      <c r="B14" s="20" t="n"/>
    </row>
    <row r="15">
      <c r="A15" s="21" t="inlineStr">
        <is>
          <t>إجمالي التكاليف الثابتة</t>
        </is>
      </c>
      <c r="B15" s="22">
        <f>SUM(B5:B14)</f>
        <v/>
      </c>
    </row>
    <row r="17" ht="44" customHeight="1">
      <c r="A17" s="18" t="inlineStr">
        <is>
          <t>الخدمة</t>
        </is>
      </c>
      <c r="B17" s="18" t="inlineStr">
        <is>
          <t>سعر الجلسة</t>
        </is>
      </c>
      <c r="C17" s="18" t="inlineStr">
        <is>
          <t>تكلفة متغيرة للجلسة</t>
        </is>
      </c>
      <c r="D17" s="18" t="inlineStr">
        <is>
          <t>مدة الجلسة (ساعة)</t>
        </is>
      </c>
      <c r="E17" s="18" t="inlineStr">
        <is>
          <t>نسبة المزيج</t>
        </is>
      </c>
      <c r="F17" s="18" t="inlineStr">
        <is>
          <t>هامش المساهمة</t>
        </is>
      </c>
      <c r="G17" s="18" t="inlineStr">
        <is>
          <t>نسبة الهامش</t>
        </is>
      </c>
      <c r="H17" s="18" t="inlineStr">
        <is>
          <t>الهامش المرجح</t>
        </is>
      </c>
      <c r="I17" s="18" t="inlineStr">
        <is>
          <t>السعر المرجح</t>
        </is>
      </c>
      <c r="J17" s="18" t="inlineStr">
        <is>
          <t>الساعات المرجحة</t>
        </is>
      </c>
    </row>
    <row r="18">
      <c r="A18" s="19" t="inlineStr">
        <is>
          <t>كشف استشاري</t>
        </is>
      </c>
      <c r="B18" s="20" t="n">
        <v>500</v>
      </c>
      <c r="C18" s="20" t="n">
        <v>60</v>
      </c>
      <c r="D18" s="23" t="n">
        <v>0.5</v>
      </c>
      <c r="E18" s="24" t="n">
        <v>0.4</v>
      </c>
      <c r="F18" s="25">
        <f>IF(A18="","",B18-N(C18))</f>
        <v/>
      </c>
      <c r="G18" s="26">
        <f>IF(OR(A18="",N(B18)=0),"",F18/B18)</f>
        <v/>
      </c>
      <c r="H18" s="25">
        <f>IF(A18="","",F18*N(E18))</f>
        <v/>
      </c>
      <c r="I18" s="25">
        <f>IF(A18="","",B18*N(E18))</f>
        <v/>
      </c>
      <c r="J18" s="27">
        <f>IF(A18="","",N(D18)*N(E18))</f>
        <v/>
      </c>
    </row>
    <row r="19">
      <c r="A19" s="19" t="inlineStr">
        <is>
          <t>متابعة</t>
        </is>
      </c>
      <c r="B19" s="20" t="n">
        <v>250</v>
      </c>
      <c r="C19" s="20" t="n">
        <v>30</v>
      </c>
      <c r="D19" s="23" t="n">
        <v>0.25</v>
      </c>
      <c r="E19" s="24" t="n">
        <v>0.25</v>
      </c>
      <c r="F19" s="25">
        <f>IF(A19="","",B19-N(C19))</f>
        <v/>
      </c>
      <c r="G19" s="26">
        <f>IF(OR(A19="",N(B19)=0),"",F19/B19)</f>
        <v/>
      </c>
      <c r="H19" s="25">
        <f>IF(A19="","",F19*N(E19))</f>
        <v/>
      </c>
      <c r="I19" s="25">
        <f>IF(A19="","",B19*N(E19))</f>
        <v/>
      </c>
      <c r="J19" s="27">
        <f>IF(A19="","",N(D19)*N(E19))</f>
        <v/>
      </c>
    </row>
    <row r="20">
      <c r="A20" s="19" t="inlineStr">
        <is>
          <t>جلسة علاج طبيعي</t>
        </is>
      </c>
      <c r="B20" s="20" t="n">
        <v>400</v>
      </c>
      <c r="C20" s="20" t="n">
        <v>90</v>
      </c>
      <c r="D20" s="23" t="n">
        <v>1</v>
      </c>
      <c r="E20" s="24" t="n">
        <v>0.2</v>
      </c>
      <c r="F20" s="25">
        <f>IF(A20="","",B20-N(C20))</f>
        <v/>
      </c>
      <c r="G20" s="26">
        <f>IF(OR(A20="",N(B20)=0),"",F20/B20)</f>
        <v/>
      </c>
      <c r="H20" s="25">
        <f>IF(A20="","",F20*N(E20))</f>
        <v/>
      </c>
      <c r="I20" s="25">
        <f>IF(A20="","",B20*N(E20))</f>
        <v/>
      </c>
      <c r="J20" s="27">
        <f>IF(A20="","",N(D20)*N(E20))</f>
        <v/>
      </c>
    </row>
    <row r="21">
      <c r="A21" s="19" t="inlineStr">
        <is>
          <t>أشعة تشخيصية</t>
        </is>
      </c>
      <c r="B21" s="20" t="n">
        <v>650</v>
      </c>
      <c r="C21" s="20" t="n">
        <v>180</v>
      </c>
      <c r="D21" s="23" t="n">
        <v>0.5</v>
      </c>
      <c r="E21" s="24" t="n">
        <v>0.1</v>
      </c>
      <c r="F21" s="25">
        <f>IF(A21="","",B21-N(C21))</f>
        <v/>
      </c>
      <c r="G21" s="26">
        <f>IF(OR(A21="",N(B21)=0),"",F21/B21)</f>
        <v/>
      </c>
      <c r="H21" s="25">
        <f>IF(A21="","",F21*N(E21))</f>
        <v/>
      </c>
      <c r="I21" s="25">
        <f>IF(A21="","",B21*N(E21))</f>
        <v/>
      </c>
      <c r="J21" s="27">
        <f>IF(A21="","",N(D21)*N(E21))</f>
        <v/>
      </c>
    </row>
    <row r="22">
      <c r="A22" s="19" t="inlineStr">
        <is>
          <t>تحاليل شاملة</t>
        </is>
      </c>
      <c r="B22" s="20" t="n">
        <v>900</v>
      </c>
      <c r="C22" s="20" t="n">
        <v>420</v>
      </c>
      <c r="D22" s="23" t="n">
        <v>0.25</v>
      </c>
      <c r="E22" s="24" t="n">
        <v>0.05</v>
      </c>
      <c r="F22" s="25">
        <f>IF(A22="","",B22-N(C22))</f>
        <v/>
      </c>
      <c r="G22" s="26">
        <f>IF(OR(A22="",N(B22)=0),"",F22/B22)</f>
        <v/>
      </c>
      <c r="H22" s="25">
        <f>IF(A22="","",F22*N(E22))</f>
        <v/>
      </c>
      <c r="I22" s="25">
        <f>IF(A22="","",B22*N(E22))</f>
        <v/>
      </c>
      <c r="J22" s="27">
        <f>IF(A22="","",N(D22)*N(E22))</f>
        <v/>
      </c>
    </row>
    <row r="23">
      <c r="A23" s="19" t="n"/>
      <c r="B23" s="20" t="n"/>
      <c r="C23" s="20" t="n"/>
      <c r="D23" s="23" t="n"/>
      <c r="E23" s="24" t="n"/>
      <c r="F23" s="25">
        <f>IF(A23="","",B23-N(C23))</f>
        <v/>
      </c>
      <c r="G23" s="26">
        <f>IF(OR(A23="",N(B23)=0),"",F23/B23)</f>
        <v/>
      </c>
      <c r="H23" s="25">
        <f>IF(A23="","",F23*N(E23))</f>
        <v/>
      </c>
      <c r="I23" s="25">
        <f>IF(A23="","",B23*N(E23))</f>
        <v/>
      </c>
      <c r="J23" s="27">
        <f>IF(A23="","",N(D23)*N(E23))</f>
        <v/>
      </c>
    </row>
    <row r="24">
      <c r="A24" s="19" t="n"/>
      <c r="B24" s="20" t="n"/>
      <c r="C24" s="20" t="n"/>
      <c r="D24" s="23" t="n"/>
      <c r="E24" s="24" t="n"/>
      <c r="F24" s="25">
        <f>IF(A24="","",B24-N(C24))</f>
        <v/>
      </c>
      <c r="G24" s="26">
        <f>IF(OR(A24="",N(B24)=0),"",F24/B24)</f>
        <v/>
      </c>
      <c r="H24" s="25">
        <f>IF(A24="","",F24*N(E24))</f>
        <v/>
      </c>
      <c r="I24" s="25">
        <f>IF(A24="","",B24*N(E24))</f>
        <v/>
      </c>
      <c r="J24" s="27">
        <f>IF(A24="","",N(D24)*N(E24))</f>
        <v/>
      </c>
    </row>
    <row r="25">
      <c r="A25" s="19" t="n"/>
      <c r="B25" s="20" t="n"/>
      <c r="C25" s="20" t="n"/>
      <c r="D25" s="23" t="n"/>
      <c r="E25" s="24" t="n"/>
      <c r="F25" s="25">
        <f>IF(A25="","",B25-N(C25))</f>
        <v/>
      </c>
      <c r="G25" s="26">
        <f>IF(OR(A25="",N(B25)=0),"",F25/B25)</f>
        <v/>
      </c>
      <c r="H25" s="25">
        <f>IF(A25="","",F25*N(E25))</f>
        <v/>
      </c>
      <c r="I25" s="25">
        <f>IF(A25="","",B25*N(E25))</f>
        <v/>
      </c>
      <c r="J25" s="27">
        <f>IF(A25="","",N(D25)*N(E25))</f>
        <v/>
      </c>
    </row>
    <row r="26">
      <c r="A26" s="19" t="n"/>
      <c r="B26" s="20" t="n"/>
      <c r="C26" s="20" t="n"/>
      <c r="D26" s="23" t="n"/>
      <c r="E26" s="24" t="n"/>
      <c r="F26" s="25">
        <f>IF(A26="","",B26-N(C26))</f>
        <v/>
      </c>
      <c r="G26" s="26">
        <f>IF(OR(A26="",N(B26)=0),"",F26/B26)</f>
        <v/>
      </c>
      <c r="H26" s="25">
        <f>IF(A26="","",F26*N(E26))</f>
        <v/>
      </c>
      <c r="I26" s="25">
        <f>IF(A26="","",B26*N(E26))</f>
        <v/>
      </c>
      <c r="J26" s="27">
        <f>IF(A26="","",N(D26)*N(E26))</f>
        <v/>
      </c>
    </row>
    <row r="27">
      <c r="A27" s="19" t="n"/>
      <c r="B27" s="20" t="n"/>
      <c r="C27" s="20" t="n"/>
      <c r="D27" s="23" t="n"/>
      <c r="E27" s="24" t="n"/>
      <c r="F27" s="25">
        <f>IF(A27="","",B27-N(C27))</f>
        <v/>
      </c>
      <c r="G27" s="26">
        <f>IF(OR(A27="",N(B27)=0),"",F27/B27)</f>
        <v/>
      </c>
      <c r="H27" s="25">
        <f>IF(A27="","",F27*N(E27))</f>
        <v/>
      </c>
      <c r="I27" s="25">
        <f>IF(A27="","",B27*N(E27))</f>
        <v/>
      </c>
      <c r="J27" s="27">
        <f>IF(A27="","",N(D27)*N(E27))</f>
        <v/>
      </c>
    </row>
    <row r="28">
      <c r="A28" s="21" t="inlineStr">
        <is>
          <t>الإجمالي / المتوسط المرجح</t>
        </is>
      </c>
      <c r="B28" s="28" t="n"/>
      <c r="C28" s="28" t="n"/>
      <c r="D28" s="28" t="n"/>
      <c r="E28" s="29">
        <f>SUM(E18:E27)</f>
        <v/>
      </c>
      <c r="F28" s="28" t="n"/>
      <c r="G28" s="28" t="n"/>
      <c r="H28" s="22">
        <f>SUM(H18:H27)</f>
        <v/>
      </c>
      <c r="I28" s="22">
        <f>SUM(I18:I27)</f>
        <v/>
      </c>
      <c r="J28" s="30">
        <f>SUM(J18:J27)</f>
        <v/>
      </c>
    </row>
    <row r="30">
      <c r="A30" s="31" t="inlineStr">
        <is>
          <t>عدد مقدمي الخدمة</t>
        </is>
      </c>
      <c r="B30" s="32" t="n">
        <v>4</v>
      </c>
    </row>
    <row r="31">
      <c r="A31" s="31" t="inlineStr">
        <is>
          <t>الساعات المتاحة لكل مقدم شهريًا</t>
        </is>
      </c>
      <c r="B31" s="32" t="n">
        <v>160</v>
      </c>
    </row>
    <row r="32">
      <c r="A32" s="31" t="inlineStr">
        <is>
          <t>الربح المستهدف شهريًا</t>
        </is>
      </c>
      <c r="B32" s="20" t="n">
        <v>50000</v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E28">
    <cfRule type="expression" priority="1" dxfId="0">
      <formula>ABS(E28-1)&gt;0.0001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rightToLeft="1"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5" t="inlineStr">
        <is>
          <t>نقطة التعادل والربح المستهدف</t>
        </is>
      </c>
      <c r="B1" s="16" t="n"/>
      <c r="C1" s="16" t="n"/>
      <c r="D1" s="16" t="n"/>
    </row>
    <row r="4">
      <c r="A4" s="33" t="inlineStr">
        <is>
          <t>التكاليف الثابتة الشهرية</t>
        </is>
      </c>
      <c r="B4" s="25">
        <f>'البيانات'!B15</f>
        <v/>
      </c>
    </row>
    <row r="5">
      <c r="A5" s="33" t="inlineStr">
        <is>
          <t>متوسط هامش المساهمة للجلسة</t>
        </is>
      </c>
      <c r="B5" s="25">
        <f>'البيانات'!H28</f>
        <v/>
      </c>
    </row>
    <row r="6">
      <c r="A6" s="33" t="inlineStr">
        <is>
          <t>متوسط سعر الجلسة</t>
        </is>
      </c>
      <c r="B6" s="25">
        <f>'البيانات'!I28</f>
        <v/>
      </c>
    </row>
    <row r="7">
      <c r="A7" s="33" t="inlineStr">
        <is>
          <t>نسبة هامش المساهمة المرجحة</t>
        </is>
      </c>
      <c r="B7" s="26">
        <f>IF(B6=0,"",B5/B6)</f>
        <v/>
      </c>
    </row>
    <row r="8">
      <c r="A8" s="31" t="inlineStr">
        <is>
          <t>عدد جلسات التعادل شهريًا</t>
        </is>
      </c>
      <c r="B8" s="34">
        <f>IF(B5&lt;=0,"",B4/B5)</f>
        <v/>
      </c>
    </row>
    <row r="9">
      <c r="A9" s="31" t="inlineStr">
        <is>
          <t>إيراد التعادل الشهري</t>
        </is>
      </c>
      <c r="B9" s="34">
        <f>IF(B5&lt;=0,"",B8*B6)</f>
        <v/>
      </c>
    </row>
    <row r="10">
      <c r="A10" s="33" t="inlineStr">
        <is>
          <t>ساعات العمل اللازمة للتعادل</t>
        </is>
      </c>
      <c r="B10" s="25">
        <f>IF(B5&lt;=0,"",B8*'البيانات'!J28)</f>
        <v/>
      </c>
    </row>
    <row r="11">
      <c r="A11" s="33" t="inlineStr">
        <is>
          <t>الساعات المتاحة شهريًا</t>
        </is>
      </c>
      <c r="B11" s="25">
        <f>'البيانات'!B30*'البيانات'!B31</f>
        <v/>
      </c>
    </row>
    <row r="12">
      <c r="A12" s="33" t="inlineStr">
        <is>
          <t>نسبة الإشغال المطلوبة للتعادل</t>
        </is>
      </c>
      <c r="B12" s="26">
        <f>IF(OR(B5&lt;=0,B11=0),"",B10/B11)</f>
        <v/>
      </c>
    </row>
    <row r="13">
      <c r="A13" s="33" t="inlineStr">
        <is>
          <t>الربح المستهدف</t>
        </is>
      </c>
      <c r="B13" s="25">
        <f>'البيانات'!B32</f>
        <v/>
      </c>
    </row>
    <row r="14">
      <c r="A14" s="31" t="inlineStr">
        <is>
          <t>عدد الجلسات لتحقيق الربح المستهدف</t>
        </is>
      </c>
      <c r="B14" s="34">
        <f>IF(B5&lt;=0,"",(B4+B13)/B5)</f>
        <v/>
      </c>
    </row>
    <row r="15">
      <c r="A15" s="33" t="inlineStr">
        <is>
          <t>الإيراد اللازم للربح المستهدف</t>
        </is>
      </c>
      <c r="B15" s="25">
        <f>IF(B5&lt;=0,"",B14*B6)</f>
        <v/>
      </c>
    </row>
    <row r="16">
      <c r="A16" s="33" t="inlineStr">
        <is>
          <t>نسبة الإشغال المطلوبة للربح المستهدف</t>
        </is>
      </c>
      <c r="B16" s="26">
        <f>IF(OR(B5&lt;=0,B11=0),"",B14*'البيانات'!J28/B11)</f>
        <v/>
      </c>
    </row>
    <row r="18" ht="30" customHeight="1">
      <c r="A18" s="18" t="inlineStr">
        <is>
          <t>الخدمة</t>
        </is>
      </c>
      <c r="B18" s="18" t="inlineStr">
        <is>
          <t>جلسات التعادل</t>
        </is>
      </c>
      <c r="C18" s="18" t="inlineStr">
        <is>
          <t>إيراد التعادل</t>
        </is>
      </c>
      <c r="D18" s="18" t="inlineStr">
        <is>
          <t>جلسات الربح المستهدف</t>
        </is>
      </c>
    </row>
    <row r="19">
      <c r="A19" s="35">
        <f>IF('البيانات'!A18="","",'البيانات'!A18)</f>
        <v/>
      </c>
      <c r="B19" s="25">
        <f>IF(OR(A19="",B$8=""),"",B$8*'البيانات'!E18)</f>
        <v/>
      </c>
      <c r="C19" s="25">
        <f>IF(B19="","",B19*'البيانات'!B18)</f>
        <v/>
      </c>
      <c r="D19" s="25">
        <f>IF(OR(A19="",B$14=""),"",B$14*'البيانات'!E18)</f>
        <v/>
      </c>
    </row>
    <row r="20">
      <c r="A20" s="35">
        <f>IF('البيانات'!A19="","",'البيانات'!A19)</f>
        <v/>
      </c>
      <c r="B20" s="25">
        <f>IF(OR(A20="",B$8=""),"",B$8*'البيانات'!E19)</f>
        <v/>
      </c>
      <c r="C20" s="25">
        <f>IF(B20="","",B20*'البيانات'!B19)</f>
        <v/>
      </c>
      <c r="D20" s="25">
        <f>IF(OR(A20="",B$14=""),"",B$14*'البيانات'!E19)</f>
        <v/>
      </c>
    </row>
    <row r="21">
      <c r="A21" s="35">
        <f>IF('البيانات'!A20="","",'البيانات'!A20)</f>
        <v/>
      </c>
      <c r="B21" s="25">
        <f>IF(OR(A21="",B$8=""),"",B$8*'البيانات'!E20)</f>
        <v/>
      </c>
      <c r="C21" s="25">
        <f>IF(B21="","",B21*'البيانات'!B20)</f>
        <v/>
      </c>
      <c r="D21" s="25">
        <f>IF(OR(A21="",B$14=""),"",B$14*'البيانات'!E20)</f>
        <v/>
      </c>
    </row>
    <row r="22">
      <c r="A22" s="35">
        <f>IF('البيانات'!A21="","",'البيانات'!A21)</f>
        <v/>
      </c>
      <c r="B22" s="25">
        <f>IF(OR(A22="",B$8=""),"",B$8*'البيانات'!E21)</f>
        <v/>
      </c>
      <c r="C22" s="25">
        <f>IF(B22="","",B22*'البيانات'!B21)</f>
        <v/>
      </c>
      <c r="D22" s="25">
        <f>IF(OR(A22="",B$14=""),"",B$14*'البيانات'!E21)</f>
        <v/>
      </c>
    </row>
    <row r="23">
      <c r="A23" s="35">
        <f>IF('البيانات'!A22="","",'البيانات'!A22)</f>
        <v/>
      </c>
      <c r="B23" s="25">
        <f>IF(OR(A23="",B$8=""),"",B$8*'البيانات'!E22)</f>
        <v/>
      </c>
      <c r="C23" s="25">
        <f>IF(B23="","",B23*'البيانات'!B22)</f>
        <v/>
      </c>
      <c r="D23" s="25">
        <f>IF(OR(A23="",B$14=""),"",B$14*'البيانات'!E22)</f>
        <v/>
      </c>
    </row>
    <row r="24">
      <c r="A24" s="35">
        <f>IF('البيانات'!A23="","",'البيانات'!A23)</f>
        <v/>
      </c>
      <c r="B24" s="25">
        <f>IF(OR(A24="",B$8=""),"",B$8*'البيانات'!E23)</f>
        <v/>
      </c>
      <c r="C24" s="25">
        <f>IF(B24="","",B24*'البيانات'!B23)</f>
        <v/>
      </c>
      <c r="D24" s="25">
        <f>IF(OR(A24="",B$14=""),"",B$14*'البيانات'!E23)</f>
        <v/>
      </c>
    </row>
    <row r="25">
      <c r="A25" s="35">
        <f>IF('البيانات'!A24="","",'البيانات'!A24)</f>
        <v/>
      </c>
      <c r="B25" s="25">
        <f>IF(OR(A25="",B$8=""),"",B$8*'البيانات'!E24)</f>
        <v/>
      </c>
      <c r="C25" s="25">
        <f>IF(B25="","",B25*'البيانات'!B24)</f>
        <v/>
      </c>
      <c r="D25" s="25">
        <f>IF(OR(A25="",B$14=""),"",B$14*'البيانات'!E24)</f>
        <v/>
      </c>
    </row>
    <row r="26">
      <c r="A26" s="35">
        <f>IF('البيانات'!A25="","",'البيانات'!A25)</f>
        <v/>
      </c>
      <c r="B26" s="25">
        <f>IF(OR(A26="",B$8=""),"",B$8*'البيانات'!E25)</f>
        <v/>
      </c>
      <c r="C26" s="25">
        <f>IF(B26="","",B26*'البيانات'!B25)</f>
        <v/>
      </c>
      <c r="D26" s="25">
        <f>IF(OR(A26="",B$14=""),"",B$14*'البيانات'!E25)</f>
        <v/>
      </c>
    </row>
    <row r="27">
      <c r="A27" s="35">
        <f>IF('البيانات'!A26="","",'البيانات'!A26)</f>
        <v/>
      </c>
      <c r="B27" s="25">
        <f>IF(OR(A27="",B$8=""),"",B$8*'البيانات'!E26)</f>
        <v/>
      </c>
      <c r="C27" s="25">
        <f>IF(B27="","",B27*'البيانات'!B26)</f>
        <v/>
      </c>
      <c r="D27" s="25">
        <f>IF(OR(A27="",B$14=""),"",B$14*'البيانات'!E26)</f>
        <v/>
      </c>
    </row>
    <row r="28">
      <c r="A28" s="35">
        <f>IF('البيانات'!A27="","",'البيانات'!A27)</f>
        <v/>
      </c>
      <c r="B28" s="25">
        <f>IF(OR(A28="",B$8=""),"",B$8*'البيانات'!E27)</f>
        <v/>
      </c>
      <c r="C28" s="25">
        <f>IF(B28="","",B28*'البيانات'!B27)</f>
        <v/>
      </c>
      <c r="D28" s="25">
        <f>IF(OR(A28="",B$14=""),"",B$14*'البيانات'!E27)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D1"/>
  </mergeCells>
  <conditionalFormatting sqref="B12">
    <cfRule type="cellIs" priority="1" operator="greaterThan" dxfId="0">
      <formula>0.85</formula>
    </cfRule>
  </conditionalFormatting>
  <conditionalFormatting sqref="B16">
    <cfRule type="cellIs" priority="2" operator="greaterThan" dxfId="0">
      <formula>0.85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2026-10-29T09:33:58Z</dcterms:created>
  <dcterms:modified xmlns:dcterms="http://purl.org/dc/terms/" xmlns:xsi="http://www.w3.org/2001/XMLSchema-instance" xsi:type="dcterms:W3CDTF">2026-10-29T09:33:58Z</dcterms:modified>
</cp:coreProperties>
</file>