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دود" sheetId="3" state="visible" r:id="rId3"/>
    <sheet xmlns:r="http://schemas.openxmlformats.org/officeDocument/2006/relationships" name="السجل" sheetId="4" state="visible" r:id="rId4"/>
    <sheet xmlns:r="http://schemas.openxmlformats.org/officeDocument/2006/relationships" name="الملخص" sheetId="5" state="visible" r:id="rId5"/>
  </sheets>
  <definedNames>
    <definedName name="_xlnm.Print_Area" localSheetId="3">'السجل'!$A$1:$N$56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yyyy-mm-dd"/>
    <numFmt numFmtId="166" formatCode="dd/mm/yyyy"/>
    <numFmt numFmtId="167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7" fontId="10" fillId="0" borderId="2" applyAlignment="1" pivotButton="0" quotePrefix="0" xfId="0">
      <alignment horizontal="center" vertical="center"/>
    </xf>
    <xf numFmtId="167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المعتمد حسب البند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'الملخص'!B23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'الملخص'!$A$24:$A$29</f>
            </numRef>
          </cat>
          <val>
            <numRef>
              <f>'الملخص'!$B$24:$B$29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مطالبات المصروفات واعتمادها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سجل لكل مطالبات استرداد المصروفات التي يقدمها الموظفون: البند والمبلغ المطلوب والحد المسموح حسب السياسة، وقرار المدير، والمبلغ المعتمد بعد تطبيق الحد، وحالة الصرف، مع ملخص لكل موظف وبند.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«الحدود» اكتب بنود المصروفات والحد الأقصى للمطالبة الواحدة حسب سياسة الشركة.</t>
        </is>
      </c>
    </row>
    <row r="8" ht="18" customHeight="1">
      <c r="A8" s="11" t="inlineStr">
        <is>
          <t>•</t>
        </is>
      </c>
      <c r="B8" s="12" t="inlineStr">
        <is>
          <t>في ورقة «السجل» سجّل كل مطالبة، ثم اختر قرار المدير (معتمد، مرفوض، قيد المراجعة) وحالة الصرف.</t>
        </is>
      </c>
    </row>
    <row r="9" ht="34" customHeight="1">
      <c r="A9" s="11" t="inlineStr">
        <is>
          <t>•</t>
        </is>
      </c>
      <c r="B9" s="12" t="inlineStr">
        <is>
          <t>المعتمد = المطلوب في حدود الحد المسموح؛ والزيادة تظهر في عمود الفرق مع تنبيه. ورقة «الملخص» تعرض الأرصدة لكل موظف وبند.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لا تُقبل مطالبة بدون مستند. لتفاصيل مصروفات مأمورية واحدة استخدم قالب تقرير مصروفات موظف، ثم انقل إجماليه هنا.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 ht="30" customHeight="1">
      <c r="A1" s="15" t="inlineStr">
        <is>
          <t>حدود المطالبات حسب السياسة</t>
        </is>
      </c>
      <c r="B1" s="16" t="n"/>
    </row>
    <row r="4" ht="30" customHeight="1">
      <c r="A4" s="17" t="inlineStr">
        <is>
          <t>البند</t>
        </is>
      </c>
      <c r="B4" s="17" t="inlineStr">
        <is>
          <t>الحد الأقصى للمطالبة</t>
        </is>
      </c>
    </row>
    <row r="5">
      <c r="A5" s="18" t="inlineStr">
        <is>
          <t>انتقالات</t>
        </is>
      </c>
      <c r="B5" s="19" t="n">
        <v>1500</v>
      </c>
    </row>
    <row r="6">
      <c r="A6" s="18" t="inlineStr">
        <is>
          <t>ضيافة</t>
        </is>
      </c>
      <c r="B6" s="19" t="n">
        <v>2000</v>
      </c>
    </row>
    <row r="7">
      <c r="A7" s="18" t="inlineStr">
        <is>
          <t>إقامة</t>
        </is>
      </c>
      <c r="B7" s="19" t="n">
        <v>6000</v>
      </c>
    </row>
    <row r="8">
      <c r="A8" s="18" t="inlineStr">
        <is>
          <t>وجبات</t>
        </is>
      </c>
      <c r="B8" s="19" t="n">
        <v>800</v>
      </c>
    </row>
    <row r="9">
      <c r="A9" s="18" t="inlineStr">
        <is>
          <t>أدوات ومستلزمات</t>
        </is>
      </c>
      <c r="B9" s="19" t="n">
        <v>3000</v>
      </c>
    </row>
    <row r="10">
      <c r="A10" s="18" t="inlineStr">
        <is>
          <t>أخرى</t>
        </is>
      </c>
      <c r="B10" s="19" t="n">
        <v>1000</v>
      </c>
    </row>
    <row r="11">
      <c r="A11" s="18" t="n"/>
      <c r="B11" s="19" t="n"/>
    </row>
    <row r="12">
      <c r="A12" s="18" t="n"/>
      <c r="B12" s="19" t="n"/>
    </row>
    <row r="13">
      <c r="A13" s="18" t="n"/>
      <c r="B13" s="19" t="n"/>
    </row>
    <row r="14">
      <c r="A14" s="18" t="n"/>
      <c r="B14" s="1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5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11" customWidth="1" min="3" max="3"/>
    <col width="15" customWidth="1" min="4" max="4"/>
    <col width="15" customWidth="1" min="5" max="5"/>
    <col width="15" customWidth="1" min="6" max="6"/>
    <col width="30" customWidth="1" min="7" max="7"/>
    <col width="12" customWidth="1" min="8" max="8"/>
    <col width="11" customWidth="1" min="9" max="9"/>
    <col width="13" customWidth="1" min="10" max="10"/>
    <col width="12" customWidth="1" min="11" max="11"/>
    <col width="10" customWidth="1" min="12" max="12"/>
    <col width="12" customWidth="1" min="13" max="13"/>
    <col width="11" customWidth="1" min="14" max="14"/>
  </cols>
  <sheetData>
    <row r="1" ht="30" customHeight="1">
      <c r="A1" s="15" t="inlineStr">
        <is>
          <t>سجل مطالبات المصروفات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20" t="inlineStr">
        <is>
          <t>الخلايا الصفراء للإدخال. المعتمد لا يتجاوز الحد المسموح للبند.</t>
        </is>
      </c>
    </row>
    <row r="5" ht="36" customHeight="1">
      <c r="A5" s="17" t="inlineStr">
        <is>
          <t>م</t>
        </is>
      </c>
      <c r="B5" s="17" t="inlineStr">
        <is>
          <t>رقم المطالبة</t>
        </is>
      </c>
      <c r="C5" s="17" t="inlineStr">
        <is>
          <t>التاريخ</t>
        </is>
      </c>
      <c r="D5" s="17" t="inlineStr">
        <is>
          <t>الموظف</t>
        </is>
      </c>
      <c r="E5" s="17" t="inlineStr">
        <is>
          <t>القسم</t>
        </is>
      </c>
      <c r="F5" s="17" t="inlineStr">
        <is>
          <t>البند</t>
        </is>
      </c>
      <c r="G5" s="17" t="inlineStr">
        <is>
          <t>البيان</t>
        </is>
      </c>
      <c r="H5" s="17" t="inlineStr">
        <is>
          <t>المبلغ المطلوب</t>
        </is>
      </c>
      <c r="I5" s="17" t="inlineStr">
        <is>
          <t>الحد المسموح</t>
        </is>
      </c>
      <c r="J5" s="17" t="inlineStr">
        <is>
          <t>قرار المدير</t>
        </is>
      </c>
      <c r="K5" s="17" t="inlineStr">
        <is>
          <t>المبلغ المعتمد</t>
        </is>
      </c>
      <c r="L5" s="17" t="inlineStr">
        <is>
          <t>الفرق</t>
        </is>
      </c>
      <c r="M5" s="17" t="inlineStr">
        <is>
          <t>تنبيه</t>
        </is>
      </c>
      <c r="N5" s="17" t="inlineStr">
        <is>
          <t>حالة الصرف</t>
        </is>
      </c>
    </row>
    <row r="6">
      <c r="A6" s="21">
        <f>IF(B6="","",ROW()-5)</f>
        <v/>
      </c>
      <c r="B6" s="22" t="inlineStr">
        <is>
          <t>EC-201</t>
        </is>
      </c>
      <c r="C6" s="23" t="n">
        <v>46297</v>
      </c>
      <c r="D6" s="18" t="inlineStr">
        <is>
          <t>أحمد سمير</t>
        </is>
      </c>
      <c r="E6" s="22" t="inlineStr">
        <is>
          <t>المالية</t>
        </is>
      </c>
      <c r="F6" s="22" t="inlineStr">
        <is>
          <t>انتقالات</t>
        </is>
      </c>
      <c r="G6" s="18" t="inlineStr">
        <is>
          <t>انتقالات لمأمورية الضرائب</t>
        </is>
      </c>
      <c r="H6" s="19" t="n">
        <v>650</v>
      </c>
      <c r="I6" s="24">
        <f>IF(F6="","",IFERROR(VLOOKUP(F6,'الحدود'!$A$5:$B$14,2,0),""))</f>
        <v/>
      </c>
      <c r="J6" s="22" t="inlineStr">
        <is>
          <t>معتمد</t>
        </is>
      </c>
      <c r="K6" s="24">
        <f>IF(H6="","",IF(J6="معتمد",MIN(H6,IF(I6="",H6,I6)),IF(J6="مرفوض",0,"")))</f>
        <v/>
      </c>
      <c r="L6" s="24">
        <f>IF(K6="","",H6-K6)</f>
        <v/>
      </c>
      <c r="M6" s="25">
        <f>IF(OR(I6="",H6=""),"",IF(H6&gt;I6,"يتجاوز الحد",""))</f>
        <v/>
      </c>
      <c r="N6" s="22" t="inlineStr">
        <is>
          <t>تم الصرف</t>
        </is>
      </c>
    </row>
    <row r="7">
      <c r="A7" s="21">
        <f>IF(B7="","",ROW()-5)</f>
        <v/>
      </c>
      <c r="B7" s="22" t="inlineStr">
        <is>
          <t>EC-202</t>
        </is>
      </c>
      <c r="C7" s="23" t="n">
        <v>46299</v>
      </c>
      <c r="D7" s="18" t="inlineStr">
        <is>
          <t>منى خالد</t>
        </is>
      </c>
      <c r="E7" s="22" t="inlineStr">
        <is>
          <t>الموارد البشرية</t>
        </is>
      </c>
      <c r="F7" s="22" t="inlineStr">
        <is>
          <t>ضيافة</t>
        </is>
      </c>
      <c r="G7" s="18" t="inlineStr">
        <is>
          <t>ضيافة مقابلات التوظيف</t>
        </is>
      </c>
      <c r="H7" s="19" t="n">
        <v>1850</v>
      </c>
      <c r="I7" s="24">
        <f>IF(F7="","",IFERROR(VLOOKUP(F7,'الحدود'!$A$5:$B$14,2,0),""))</f>
        <v/>
      </c>
      <c r="J7" s="22" t="inlineStr">
        <is>
          <t>معتمد</t>
        </is>
      </c>
      <c r="K7" s="24">
        <f>IF(H7="","",IF(J7="معتمد",MIN(H7,IF(I7="",H7,I7)),IF(J7="مرفوض",0,"")))</f>
        <v/>
      </c>
      <c r="L7" s="24">
        <f>IF(K7="","",H7-K7)</f>
        <v/>
      </c>
      <c r="M7" s="25">
        <f>IF(OR(I7="",H7=""),"",IF(H7&gt;I7,"يتجاوز الحد",""))</f>
        <v/>
      </c>
      <c r="N7" s="22" t="inlineStr">
        <is>
          <t>تم الصرف</t>
        </is>
      </c>
    </row>
    <row r="8">
      <c r="A8" s="21">
        <f>IF(B8="","",ROW()-5)</f>
        <v/>
      </c>
      <c r="B8" s="22" t="inlineStr">
        <is>
          <t>EC-203</t>
        </is>
      </c>
      <c r="C8" s="23" t="n">
        <v>46301</v>
      </c>
      <c r="D8" s="18" t="inlineStr">
        <is>
          <t>محمد عادل</t>
        </is>
      </c>
      <c r="E8" s="22" t="inlineStr">
        <is>
          <t>المبيعات</t>
        </is>
      </c>
      <c r="F8" s="22" t="inlineStr">
        <is>
          <t>إقامة</t>
        </is>
      </c>
      <c r="G8" s="18" t="inlineStr">
        <is>
          <t>فندق لزيارة عملاء الإسكندرية ليلتين</t>
        </is>
      </c>
      <c r="H8" s="19" t="n">
        <v>7200</v>
      </c>
      <c r="I8" s="24">
        <f>IF(F8="","",IFERROR(VLOOKUP(F8,'الحدود'!$A$5:$B$14,2,0),""))</f>
        <v/>
      </c>
      <c r="J8" s="22" t="inlineStr">
        <is>
          <t>معتمد</t>
        </is>
      </c>
      <c r="K8" s="24">
        <f>IF(H8="","",IF(J8="معتمد",MIN(H8,IF(I8="",H8,I8)),IF(J8="مرفوض",0,"")))</f>
        <v/>
      </c>
      <c r="L8" s="24">
        <f>IF(K8="","",H8-K8)</f>
        <v/>
      </c>
      <c r="M8" s="25">
        <f>IF(OR(I8="",H8=""),"",IF(H8&gt;I8,"يتجاوز الحد",""))</f>
        <v/>
      </c>
      <c r="N8" s="22" t="inlineStr">
        <is>
          <t>تم الصرف</t>
        </is>
      </c>
    </row>
    <row r="9">
      <c r="A9" s="21">
        <f>IF(B9="","",ROW()-5)</f>
        <v/>
      </c>
      <c r="B9" s="22" t="inlineStr">
        <is>
          <t>EC-204</t>
        </is>
      </c>
      <c r="C9" s="23" t="n">
        <v>46303</v>
      </c>
      <c r="D9" s="18" t="inlineStr">
        <is>
          <t>محمد عادل</t>
        </is>
      </c>
      <c r="E9" s="22" t="inlineStr">
        <is>
          <t>المبيعات</t>
        </is>
      </c>
      <c r="F9" s="22" t="inlineStr">
        <is>
          <t>وجبات</t>
        </is>
      </c>
      <c r="G9" s="18" t="inlineStr">
        <is>
          <t>وجبات أثناء الزيارة</t>
        </is>
      </c>
      <c r="H9" s="19" t="n">
        <v>960</v>
      </c>
      <c r="I9" s="24">
        <f>IF(F9="","",IFERROR(VLOOKUP(F9,'الحدود'!$A$5:$B$14,2,0),""))</f>
        <v/>
      </c>
      <c r="J9" s="22" t="inlineStr">
        <is>
          <t>معتمد</t>
        </is>
      </c>
      <c r="K9" s="24">
        <f>IF(H9="","",IF(J9="معتمد",MIN(H9,IF(I9="",H9,I9)),IF(J9="مرفوض",0,"")))</f>
        <v/>
      </c>
      <c r="L9" s="24">
        <f>IF(K9="","",H9-K9)</f>
        <v/>
      </c>
      <c r="M9" s="25">
        <f>IF(OR(I9="",H9=""),"",IF(H9&gt;I9,"يتجاوز الحد",""))</f>
        <v/>
      </c>
      <c r="N9" s="22" t="inlineStr">
        <is>
          <t>لم يُصرف</t>
        </is>
      </c>
    </row>
    <row r="10">
      <c r="A10" s="21">
        <f>IF(B10="","",ROW()-5)</f>
        <v/>
      </c>
      <c r="B10" s="22" t="inlineStr">
        <is>
          <t>EC-205</t>
        </is>
      </c>
      <c r="C10" s="23" t="n">
        <v>46306</v>
      </c>
      <c r="D10" s="18" t="inlineStr">
        <is>
          <t>سارة محمود</t>
        </is>
      </c>
      <c r="E10" s="22" t="inlineStr">
        <is>
          <t>المبيعات</t>
        </is>
      </c>
      <c r="F10" s="22" t="inlineStr">
        <is>
          <t>انتقالات</t>
        </is>
      </c>
      <c r="G10" s="18" t="inlineStr">
        <is>
          <t>بنزين ورسوم طرق</t>
        </is>
      </c>
      <c r="H10" s="19" t="n">
        <v>1200</v>
      </c>
      <c r="I10" s="24">
        <f>IF(F10="","",IFERROR(VLOOKUP(F10,'الحدود'!$A$5:$B$14,2,0),""))</f>
        <v/>
      </c>
      <c r="J10" s="22" t="inlineStr">
        <is>
          <t>معتمد</t>
        </is>
      </c>
      <c r="K10" s="24">
        <f>IF(H10="","",IF(J10="معتمد",MIN(H10,IF(I10="",H10,I10)),IF(J10="مرفوض",0,"")))</f>
        <v/>
      </c>
      <c r="L10" s="24">
        <f>IF(K10="","",H10-K10)</f>
        <v/>
      </c>
      <c r="M10" s="25">
        <f>IF(OR(I10="",H10=""),"",IF(H10&gt;I10,"يتجاوز الحد",""))</f>
        <v/>
      </c>
      <c r="N10" s="22" t="inlineStr">
        <is>
          <t>لم يُصرف</t>
        </is>
      </c>
    </row>
    <row r="11">
      <c r="A11" s="21">
        <f>IF(B11="","",ROW()-5)</f>
        <v/>
      </c>
      <c r="B11" s="22" t="inlineStr">
        <is>
          <t>EC-206</t>
        </is>
      </c>
      <c r="C11" s="23" t="n">
        <v>46308</v>
      </c>
      <c r="D11" s="18" t="inlineStr">
        <is>
          <t>عمرو نبيل</t>
        </is>
      </c>
      <c r="E11" s="22" t="inlineStr">
        <is>
          <t>الصيانة</t>
        </is>
      </c>
      <c r="F11" s="22" t="inlineStr">
        <is>
          <t>أدوات ومستلزمات</t>
        </is>
      </c>
      <c r="G11" s="18" t="inlineStr">
        <is>
          <t>قطع غيار عاجلة</t>
        </is>
      </c>
      <c r="H11" s="19" t="n">
        <v>2750</v>
      </c>
      <c r="I11" s="24">
        <f>IF(F11="","",IFERROR(VLOOKUP(F11,'الحدود'!$A$5:$B$14,2,0),""))</f>
        <v/>
      </c>
      <c r="J11" s="22" t="inlineStr">
        <is>
          <t>معتمد</t>
        </is>
      </c>
      <c r="K11" s="24">
        <f>IF(H11="","",IF(J11="معتمد",MIN(H11,IF(I11="",H11,I11)),IF(J11="مرفوض",0,"")))</f>
        <v/>
      </c>
      <c r="L11" s="24">
        <f>IF(K11="","",H11-K11)</f>
        <v/>
      </c>
      <c r="M11" s="25">
        <f>IF(OR(I11="",H11=""),"",IF(H11&gt;I11,"يتجاوز الحد",""))</f>
        <v/>
      </c>
      <c r="N11" s="22" t="inlineStr">
        <is>
          <t>تم الصرف</t>
        </is>
      </c>
    </row>
    <row r="12">
      <c r="A12" s="21">
        <f>IF(B12="","",ROW()-5)</f>
        <v/>
      </c>
      <c r="B12" s="22" t="inlineStr">
        <is>
          <t>EC-207</t>
        </is>
      </c>
      <c r="C12" s="23" t="n">
        <v>46310</v>
      </c>
      <c r="D12" s="18" t="inlineStr">
        <is>
          <t>أحمد سمير</t>
        </is>
      </c>
      <c r="E12" s="22" t="inlineStr">
        <is>
          <t>المالية</t>
        </is>
      </c>
      <c r="F12" s="22" t="inlineStr">
        <is>
          <t>أخرى</t>
        </is>
      </c>
      <c r="G12" s="18" t="inlineStr">
        <is>
          <t>رسوم استخراج مستندات بدون إيصال</t>
        </is>
      </c>
      <c r="H12" s="19" t="n">
        <v>1400</v>
      </c>
      <c r="I12" s="24">
        <f>IF(F12="","",IFERROR(VLOOKUP(F12,'الحدود'!$A$5:$B$14,2,0),""))</f>
        <v/>
      </c>
      <c r="J12" s="22" t="inlineStr">
        <is>
          <t>مرفوض</t>
        </is>
      </c>
      <c r="K12" s="24">
        <f>IF(H12="","",IF(J12="معتمد",MIN(H12,IF(I12="",H12,I12)),IF(J12="مرفوض",0,"")))</f>
        <v/>
      </c>
      <c r="L12" s="24">
        <f>IF(K12="","",H12-K12)</f>
        <v/>
      </c>
      <c r="M12" s="25">
        <f>IF(OR(I12="",H12=""),"",IF(H12&gt;I12,"يتجاوز الحد",""))</f>
        <v/>
      </c>
      <c r="N12" s="22" t="inlineStr">
        <is>
          <t>لم يُصرف</t>
        </is>
      </c>
    </row>
    <row r="13">
      <c r="A13" s="21">
        <f>IF(B13="","",ROW()-5)</f>
        <v/>
      </c>
      <c r="B13" s="22" t="inlineStr">
        <is>
          <t>EC-208</t>
        </is>
      </c>
      <c r="C13" s="23" t="n">
        <v>46313</v>
      </c>
      <c r="D13" s="18" t="inlineStr">
        <is>
          <t>هبة أشرف</t>
        </is>
      </c>
      <c r="E13" s="22" t="inlineStr">
        <is>
          <t>الموارد البشرية</t>
        </is>
      </c>
      <c r="F13" s="22" t="inlineStr">
        <is>
          <t>انتقالات</t>
        </is>
      </c>
      <c r="G13" s="18" t="inlineStr">
        <is>
          <t>مواصلات معرض التوظيف</t>
        </is>
      </c>
      <c r="H13" s="19" t="n">
        <v>480</v>
      </c>
      <c r="I13" s="24">
        <f>IF(F13="","",IFERROR(VLOOKUP(F13,'الحدود'!$A$5:$B$14,2,0),""))</f>
        <v/>
      </c>
      <c r="J13" s="22" t="inlineStr">
        <is>
          <t>معتمد</t>
        </is>
      </c>
      <c r="K13" s="24">
        <f>IF(H13="","",IF(J13="معتمد",MIN(H13,IF(I13="",H13,I13)),IF(J13="مرفوض",0,"")))</f>
        <v/>
      </c>
      <c r="L13" s="24">
        <f>IF(K13="","",H13-K13)</f>
        <v/>
      </c>
      <c r="M13" s="25">
        <f>IF(OR(I13="",H13=""),"",IF(H13&gt;I13,"يتجاوز الحد",""))</f>
        <v/>
      </c>
      <c r="N13" s="22" t="inlineStr">
        <is>
          <t>تم الصرف</t>
        </is>
      </c>
    </row>
    <row r="14">
      <c r="A14" s="21">
        <f>IF(B14="","",ROW()-5)</f>
        <v/>
      </c>
      <c r="B14" s="22" t="inlineStr">
        <is>
          <t>EC-209</t>
        </is>
      </c>
      <c r="C14" s="23" t="n">
        <v>46315</v>
      </c>
      <c r="D14" s="18" t="inlineStr">
        <is>
          <t>سارة محمود</t>
        </is>
      </c>
      <c r="E14" s="22" t="inlineStr">
        <is>
          <t>المبيعات</t>
        </is>
      </c>
      <c r="F14" s="22" t="inlineStr">
        <is>
          <t>ضيافة</t>
        </is>
      </c>
      <c r="G14" s="18" t="inlineStr">
        <is>
          <t>غداء عمل مع عميل</t>
        </is>
      </c>
      <c r="H14" s="19" t="n">
        <v>2300</v>
      </c>
      <c r="I14" s="24">
        <f>IF(F14="","",IFERROR(VLOOKUP(F14,'الحدود'!$A$5:$B$14,2,0),""))</f>
        <v/>
      </c>
      <c r="J14" s="22" t="inlineStr">
        <is>
          <t>قيد المراجعة</t>
        </is>
      </c>
      <c r="K14" s="24">
        <f>IF(H14="","",IF(J14="معتمد",MIN(H14,IF(I14="",H14,I14)),IF(J14="مرفوض",0,"")))</f>
        <v/>
      </c>
      <c r="L14" s="24">
        <f>IF(K14="","",H14-K14)</f>
        <v/>
      </c>
      <c r="M14" s="25">
        <f>IF(OR(I14="",H14=""),"",IF(H14&gt;I14,"يتجاوز الحد",""))</f>
        <v/>
      </c>
      <c r="N14" s="22" t="inlineStr">
        <is>
          <t>لم يُصرف</t>
        </is>
      </c>
    </row>
    <row r="15">
      <c r="A15" s="21">
        <f>IF(B15="","",ROW()-5)</f>
        <v/>
      </c>
      <c r="B15" s="22" t="inlineStr">
        <is>
          <t>EC-210</t>
        </is>
      </c>
      <c r="C15" s="23" t="n">
        <v>46317</v>
      </c>
      <c r="D15" s="18" t="inlineStr">
        <is>
          <t>عمرو نبيل</t>
        </is>
      </c>
      <c r="E15" s="22" t="inlineStr">
        <is>
          <t>الصيانة</t>
        </is>
      </c>
      <c r="F15" s="22" t="inlineStr">
        <is>
          <t>انتقالات</t>
        </is>
      </c>
      <c r="G15" s="18" t="inlineStr">
        <is>
          <t>نقل معدات لموقع العميل</t>
        </is>
      </c>
      <c r="H15" s="19" t="n">
        <v>900</v>
      </c>
      <c r="I15" s="24">
        <f>IF(F15="","",IFERROR(VLOOKUP(F15,'الحدود'!$A$5:$B$14,2,0),""))</f>
        <v/>
      </c>
      <c r="J15" s="22" t="inlineStr">
        <is>
          <t>معتمد</t>
        </is>
      </c>
      <c r="K15" s="24">
        <f>IF(H15="","",IF(J15="معتمد",MIN(H15,IF(I15="",H15,I15)),IF(J15="مرفوض",0,"")))</f>
        <v/>
      </c>
      <c r="L15" s="24">
        <f>IF(K15="","",H15-K15)</f>
        <v/>
      </c>
      <c r="M15" s="25">
        <f>IF(OR(I15="",H15=""),"",IF(H15&gt;I15,"يتجاوز الحد",""))</f>
        <v/>
      </c>
      <c r="N15" s="22" t="inlineStr">
        <is>
          <t>لم يُصرف</t>
        </is>
      </c>
    </row>
    <row r="16">
      <c r="A16" s="21">
        <f>IF(B16="","",ROW()-5)</f>
        <v/>
      </c>
      <c r="B16" s="22" t="inlineStr">
        <is>
          <t>EC-211</t>
        </is>
      </c>
      <c r="C16" s="23" t="n">
        <v>46320</v>
      </c>
      <c r="D16" s="18" t="inlineStr">
        <is>
          <t>محمد عادل</t>
        </is>
      </c>
      <c r="E16" s="22" t="inlineStr">
        <is>
          <t>المبيعات</t>
        </is>
      </c>
      <c r="F16" s="22" t="inlineStr">
        <is>
          <t>انتقالات</t>
        </is>
      </c>
      <c r="G16" s="18" t="inlineStr">
        <is>
          <t>تذاكر قطار</t>
        </is>
      </c>
      <c r="H16" s="19" t="n">
        <v>560</v>
      </c>
      <c r="I16" s="24">
        <f>IF(F16="","",IFERROR(VLOOKUP(F16,'الحدود'!$A$5:$B$14,2,0),""))</f>
        <v/>
      </c>
      <c r="J16" s="22" t="inlineStr">
        <is>
          <t>قيد المراجعة</t>
        </is>
      </c>
      <c r="K16" s="24">
        <f>IF(H16="","",IF(J16="معتمد",MIN(H16,IF(I16="",H16,I16)),IF(J16="مرفوض",0,"")))</f>
        <v/>
      </c>
      <c r="L16" s="24">
        <f>IF(K16="","",H16-K16)</f>
        <v/>
      </c>
      <c r="M16" s="25">
        <f>IF(OR(I16="",H16=""),"",IF(H16&gt;I16,"يتجاوز الحد",""))</f>
        <v/>
      </c>
      <c r="N16" s="22" t="inlineStr">
        <is>
          <t>لم يُصرف</t>
        </is>
      </c>
    </row>
    <row r="17">
      <c r="A17" s="21">
        <f>IF(B17="","",ROW()-5)</f>
        <v/>
      </c>
      <c r="B17" s="22" t="inlineStr">
        <is>
          <t>EC-212</t>
        </is>
      </c>
      <c r="C17" s="23" t="n">
        <v>46322</v>
      </c>
      <c r="D17" s="18" t="inlineStr">
        <is>
          <t>منى خالد</t>
        </is>
      </c>
      <c r="E17" s="22" t="inlineStr">
        <is>
          <t>الموارد البشرية</t>
        </is>
      </c>
      <c r="F17" s="22" t="inlineStr">
        <is>
          <t>أدوات ومستلزمات</t>
        </is>
      </c>
      <c r="G17" s="18" t="inlineStr">
        <is>
          <t>مستلزمات دورة تدريبية</t>
        </is>
      </c>
      <c r="H17" s="19" t="n">
        <v>1350</v>
      </c>
      <c r="I17" s="24">
        <f>IF(F17="","",IFERROR(VLOOKUP(F17,'الحدود'!$A$5:$B$14,2,0),""))</f>
        <v/>
      </c>
      <c r="J17" s="22" t="inlineStr">
        <is>
          <t>معتمد</t>
        </is>
      </c>
      <c r="K17" s="24">
        <f>IF(H17="","",IF(J17="معتمد",MIN(H17,IF(I17="",H17,I17)),IF(J17="مرفوض",0,"")))</f>
        <v/>
      </c>
      <c r="L17" s="24">
        <f>IF(K17="","",H17-K17)</f>
        <v/>
      </c>
      <c r="M17" s="25">
        <f>IF(OR(I17="",H17=""),"",IF(H17&gt;I17,"يتجاوز الحد",""))</f>
        <v/>
      </c>
      <c r="N17" s="22" t="inlineStr">
        <is>
          <t>لم يُصرف</t>
        </is>
      </c>
    </row>
    <row r="18">
      <c r="A18" s="21">
        <f>IF(B18="","",ROW()-5)</f>
        <v/>
      </c>
      <c r="B18" s="22" t="n"/>
      <c r="C18" s="23" t="n"/>
      <c r="D18" s="18" t="n"/>
      <c r="E18" s="22" t="n"/>
      <c r="F18" s="22" t="n"/>
      <c r="G18" s="18" t="n"/>
      <c r="H18" s="19" t="n"/>
      <c r="I18" s="24">
        <f>IF(F18="","",IFERROR(VLOOKUP(F18,'الحدود'!$A$5:$B$14,2,0),""))</f>
        <v/>
      </c>
      <c r="J18" s="22" t="n"/>
      <c r="K18" s="24">
        <f>IF(H18="","",IF(J18="معتمد",MIN(H18,IF(I18="",H18,I18)),IF(J18="مرفوض",0,"")))</f>
        <v/>
      </c>
      <c r="L18" s="24">
        <f>IF(K18="","",H18-K18)</f>
        <v/>
      </c>
      <c r="M18" s="25">
        <f>IF(OR(I18="",H18=""),"",IF(H18&gt;I18,"يتجاوز الحد",""))</f>
        <v/>
      </c>
      <c r="N18" s="22" t="n"/>
    </row>
    <row r="19">
      <c r="A19" s="21">
        <f>IF(B19="","",ROW()-5)</f>
        <v/>
      </c>
      <c r="B19" s="22" t="n"/>
      <c r="C19" s="23" t="n"/>
      <c r="D19" s="18" t="n"/>
      <c r="E19" s="22" t="n"/>
      <c r="F19" s="22" t="n"/>
      <c r="G19" s="18" t="n"/>
      <c r="H19" s="19" t="n"/>
      <c r="I19" s="24">
        <f>IF(F19="","",IFERROR(VLOOKUP(F19,'الحدود'!$A$5:$B$14,2,0),""))</f>
        <v/>
      </c>
      <c r="J19" s="22" t="n"/>
      <c r="K19" s="24">
        <f>IF(H19="","",IF(J19="معتمد",MIN(H19,IF(I19="",H19,I19)),IF(J19="مرفوض",0,"")))</f>
        <v/>
      </c>
      <c r="L19" s="24">
        <f>IF(K19="","",H19-K19)</f>
        <v/>
      </c>
      <c r="M19" s="25">
        <f>IF(OR(I19="",H19=""),"",IF(H19&gt;I19,"يتجاوز الحد",""))</f>
        <v/>
      </c>
      <c r="N19" s="22" t="n"/>
    </row>
    <row r="20">
      <c r="A20" s="21">
        <f>IF(B20="","",ROW()-5)</f>
        <v/>
      </c>
      <c r="B20" s="22" t="n"/>
      <c r="C20" s="23" t="n"/>
      <c r="D20" s="18" t="n"/>
      <c r="E20" s="22" t="n"/>
      <c r="F20" s="22" t="n"/>
      <c r="G20" s="18" t="n"/>
      <c r="H20" s="19" t="n"/>
      <c r="I20" s="24">
        <f>IF(F20="","",IFERROR(VLOOKUP(F20,'الحدود'!$A$5:$B$14,2,0),""))</f>
        <v/>
      </c>
      <c r="J20" s="22" t="n"/>
      <c r="K20" s="24">
        <f>IF(H20="","",IF(J20="معتمد",MIN(H20,IF(I20="",H20,I20)),IF(J20="مرفوض",0,"")))</f>
        <v/>
      </c>
      <c r="L20" s="24">
        <f>IF(K20="","",H20-K20)</f>
        <v/>
      </c>
      <c r="M20" s="25">
        <f>IF(OR(I20="",H20=""),"",IF(H20&gt;I20,"يتجاوز الحد",""))</f>
        <v/>
      </c>
      <c r="N20" s="22" t="n"/>
    </row>
    <row r="21">
      <c r="A21" s="21">
        <f>IF(B21="","",ROW()-5)</f>
        <v/>
      </c>
      <c r="B21" s="22" t="n"/>
      <c r="C21" s="23" t="n"/>
      <c r="D21" s="18" t="n"/>
      <c r="E21" s="22" t="n"/>
      <c r="F21" s="22" t="n"/>
      <c r="G21" s="18" t="n"/>
      <c r="H21" s="19" t="n"/>
      <c r="I21" s="24">
        <f>IF(F21="","",IFERROR(VLOOKUP(F21,'الحدود'!$A$5:$B$14,2,0),""))</f>
        <v/>
      </c>
      <c r="J21" s="22" t="n"/>
      <c r="K21" s="24">
        <f>IF(H21="","",IF(J21="معتمد",MIN(H21,IF(I21="",H21,I21)),IF(J21="مرفوض",0,"")))</f>
        <v/>
      </c>
      <c r="L21" s="24">
        <f>IF(K21="","",H21-K21)</f>
        <v/>
      </c>
      <c r="M21" s="25">
        <f>IF(OR(I21="",H21=""),"",IF(H21&gt;I21,"يتجاوز الحد",""))</f>
        <v/>
      </c>
      <c r="N21" s="22" t="n"/>
    </row>
    <row r="22">
      <c r="A22" s="21">
        <f>IF(B22="","",ROW()-5)</f>
        <v/>
      </c>
      <c r="B22" s="22" t="n"/>
      <c r="C22" s="23" t="n"/>
      <c r="D22" s="18" t="n"/>
      <c r="E22" s="22" t="n"/>
      <c r="F22" s="22" t="n"/>
      <c r="G22" s="18" t="n"/>
      <c r="H22" s="19" t="n"/>
      <c r="I22" s="24">
        <f>IF(F22="","",IFERROR(VLOOKUP(F22,'الحدود'!$A$5:$B$14,2,0),""))</f>
        <v/>
      </c>
      <c r="J22" s="22" t="n"/>
      <c r="K22" s="24">
        <f>IF(H22="","",IF(J22="معتمد",MIN(H22,IF(I22="",H22,I22)),IF(J22="مرفوض",0,"")))</f>
        <v/>
      </c>
      <c r="L22" s="24">
        <f>IF(K22="","",H22-K22)</f>
        <v/>
      </c>
      <c r="M22" s="25">
        <f>IF(OR(I22="",H22=""),"",IF(H22&gt;I22,"يتجاوز الحد",""))</f>
        <v/>
      </c>
      <c r="N22" s="22" t="n"/>
    </row>
    <row r="23">
      <c r="A23" s="21">
        <f>IF(B23="","",ROW()-5)</f>
        <v/>
      </c>
      <c r="B23" s="22" t="n"/>
      <c r="C23" s="23" t="n"/>
      <c r="D23" s="18" t="n"/>
      <c r="E23" s="22" t="n"/>
      <c r="F23" s="22" t="n"/>
      <c r="G23" s="18" t="n"/>
      <c r="H23" s="19" t="n"/>
      <c r="I23" s="24">
        <f>IF(F23="","",IFERROR(VLOOKUP(F23,'الحدود'!$A$5:$B$14,2,0),""))</f>
        <v/>
      </c>
      <c r="J23" s="22" t="n"/>
      <c r="K23" s="24">
        <f>IF(H23="","",IF(J23="معتمد",MIN(H23,IF(I23="",H23,I23)),IF(J23="مرفوض",0,"")))</f>
        <v/>
      </c>
      <c r="L23" s="24">
        <f>IF(K23="","",H23-K23)</f>
        <v/>
      </c>
      <c r="M23" s="25">
        <f>IF(OR(I23="",H23=""),"",IF(H23&gt;I23,"يتجاوز الحد",""))</f>
        <v/>
      </c>
      <c r="N23" s="22" t="n"/>
    </row>
    <row r="24">
      <c r="A24" s="21">
        <f>IF(B24="","",ROW()-5)</f>
        <v/>
      </c>
      <c r="B24" s="22" t="n"/>
      <c r="C24" s="23" t="n"/>
      <c r="D24" s="18" t="n"/>
      <c r="E24" s="22" t="n"/>
      <c r="F24" s="22" t="n"/>
      <c r="G24" s="18" t="n"/>
      <c r="H24" s="19" t="n"/>
      <c r="I24" s="24">
        <f>IF(F24="","",IFERROR(VLOOKUP(F24,'الحدود'!$A$5:$B$14,2,0),""))</f>
        <v/>
      </c>
      <c r="J24" s="22" t="n"/>
      <c r="K24" s="24">
        <f>IF(H24="","",IF(J24="معتمد",MIN(H24,IF(I24="",H24,I24)),IF(J24="مرفوض",0,"")))</f>
        <v/>
      </c>
      <c r="L24" s="24">
        <f>IF(K24="","",H24-K24)</f>
        <v/>
      </c>
      <c r="M24" s="25">
        <f>IF(OR(I24="",H24=""),"",IF(H24&gt;I24,"يتجاوز الحد",""))</f>
        <v/>
      </c>
      <c r="N24" s="22" t="n"/>
    </row>
    <row r="25">
      <c r="A25" s="21">
        <f>IF(B25="","",ROW()-5)</f>
        <v/>
      </c>
      <c r="B25" s="22" t="n"/>
      <c r="C25" s="23" t="n"/>
      <c r="D25" s="18" t="n"/>
      <c r="E25" s="22" t="n"/>
      <c r="F25" s="22" t="n"/>
      <c r="G25" s="18" t="n"/>
      <c r="H25" s="19" t="n"/>
      <c r="I25" s="24">
        <f>IF(F25="","",IFERROR(VLOOKUP(F25,'الحدود'!$A$5:$B$14,2,0),""))</f>
        <v/>
      </c>
      <c r="J25" s="22" t="n"/>
      <c r="K25" s="24">
        <f>IF(H25="","",IF(J25="معتمد",MIN(H25,IF(I25="",H25,I25)),IF(J25="مرفوض",0,"")))</f>
        <v/>
      </c>
      <c r="L25" s="24">
        <f>IF(K25="","",H25-K25)</f>
        <v/>
      </c>
      <c r="M25" s="25">
        <f>IF(OR(I25="",H25=""),"",IF(H25&gt;I25,"يتجاوز الحد",""))</f>
        <v/>
      </c>
      <c r="N25" s="22" t="n"/>
    </row>
    <row r="26">
      <c r="A26" s="21">
        <f>IF(B26="","",ROW()-5)</f>
        <v/>
      </c>
      <c r="B26" s="22" t="n"/>
      <c r="C26" s="23" t="n"/>
      <c r="D26" s="18" t="n"/>
      <c r="E26" s="22" t="n"/>
      <c r="F26" s="22" t="n"/>
      <c r="G26" s="18" t="n"/>
      <c r="H26" s="19" t="n"/>
      <c r="I26" s="24">
        <f>IF(F26="","",IFERROR(VLOOKUP(F26,'الحدود'!$A$5:$B$14,2,0),""))</f>
        <v/>
      </c>
      <c r="J26" s="22" t="n"/>
      <c r="K26" s="24">
        <f>IF(H26="","",IF(J26="معتمد",MIN(H26,IF(I26="",H26,I26)),IF(J26="مرفوض",0,"")))</f>
        <v/>
      </c>
      <c r="L26" s="24">
        <f>IF(K26="","",H26-K26)</f>
        <v/>
      </c>
      <c r="M26" s="25">
        <f>IF(OR(I26="",H26=""),"",IF(H26&gt;I26,"يتجاوز الحد",""))</f>
        <v/>
      </c>
      <c r="N26" s="22" t="n"/>
    </row>
    <row r="27">
      <c r="A27" s="21">
        <f>IF(B27="","",ROW()-5)</f>
        <v/>
      </c>
      <c r="B27" s="22" t="n"/>
      <c r="C27" s="23" t="n"/>
      <c r="D27" s="18" t="n"/>
      <c r="E27" s="22" t="n"/>
      <c r="F27" s="22" t="n"/>
      <c r="G27" s="18" t="n"/>
      <c r="H27" s="19" t="n"/>
      <c r="I27" s="24">
        <f>IF(F27="","",IFERROR(VLOOKUP(F27,'الحدود'!$A$5:$B$14,2,0),""))</f>
        <v/>
      </c>
      <c r="J27" s="22" t="n"/>
      <c r="K27" s="24">
        <f>IF(H27="","",IF(J27="معتمد",MIN(H27,IF(I27="",H27,I27)),IF(J27="مرفوض",0,"")))</f>
        <v/>
      </c>
      <c r="L27" s="24">
        <f>IF(K27="","",H27-K27)</f>
        <v/>
      </c>
      <c r="M27" s="25">
        <f>IF(OR(I27="",H27=""),"",IF(H27&gt;I27,"يتجاوز الحد",""))</f>
        <v/>
      </c>
      <c r="N27" s="22" t="n"/>
    </row>
    <row r="28">
      <c r="A28" s="21">
        <f>IF(B28="","",ROW()-5)</f>
        <v/>
      </c>
      <c r="B28" s="22" t="n"/>
      <c r="C28" s="23" t="n"/>
      <c r="D28" s="18" t="n"/>
      <c r="E28" s="22" t="n"/>
      <c r="F28" s="22" t="n"/>
      <c r="G28" s="18" t="n"/>
      <c r="H28" s="19" t="n"/>
      <c r="I28" s="24">
        <f>IF(F28="","",IFERROR(VLOOKUP(F28,'الحدود'!$A$5:$B$14,2,0),""))</f>
        <v/>
      </c>
      <c r="J28" s="22" t="n"/>
      <c r="K28" s="24">
        <f>IF(H28="","",IF(J28="معتمد",MIN(H28,IF(I28="",H28,I28)),IF(J28="مرفوض",0,"")))</f>
        <v/>
      </c>
      <c r="L28" s="24">
        <f>IF(K28="","",H28-K28)</f>
        <v/>
      </c>
      <c r="M28" s="25">
        <f>IF(OR(I28="",H28=""),"",IF(H28&gt;I28,"يتجاوز الحد",""))</f>
        <v/>
      </c>
      <c r="N28" s="22" t="n"/>
    </row>
    <row r="29">
      <c r="A29" s="21">
        <f>IF(B29="","",ROW()-5)</f>
        <v/>
      </c>
      <c r="B29" s="22" t="n"/>
      <c r="C29" s="23" t="n"/>
      <c r="D29" s="18" t="n"/>
      <c r="E29" s="22" t="n"/>
      <c r="F29" s="22" t="n"/>
      <c r="G29" s="18" t="n"/>
      <c r="H29" s="19" t="n"/>
      <c r="I29" s="24">
        <f>IF(F29="","",IFERROR(VLOOKUP(F29,'الحدود'!$A$5:$B$14,2,0),""))</f>
        <v/>
      </c>
      <c r="J29" s="22" t="n"/>
      <c r="K29" s="24">
        <f>IF(H29="","",IF(J29="معتمد",MIN(H29,IF(I29="",H29,I29)),IF(J29="مرفوض",0,"")))</f>
        <v/>
      </c>
      <c r="L29" s="24">
        <f>IF(K29="","",H29-K29)</f>
        <v/>
      </c>
      <c r="M29" s="25">
        <f>IF(OR(I29="",H29=""),"",IF(H29&gt;I29,"يتجاوز الحد",""))</f>
        <v/>
      </c>
      <c r="N29" s="22" t="n"/>
    </row>
    <row r="30">
      <c r="A30" s="21">
        <f>IF(B30="","",ROW()-5)</f>
        <v/>
      </c>
      <c r="B30" s="22" t="n"/>
      <c r="C30" s="23" t="n"/>
      <c r="D30" s="18" t="n"/>
      <c r="E30" s="22" t="n"/>
      <c r="F30" s="22" t="n"/>
      <c r="G30" s="18" t="n"/>
      <c r="H30" s="19" t="n"/>
      <c r="I30" s="24">
        <f>IF(F30="","",IFERROR(VLOOKUP(F30,'الحدود'!$A$5:$B$14,2,0),""))</f>
        <v/>
      </c>
      <c r="J30" s="22" t="n"/>
      <c r="K30" s="24">
        <f>IF(H30="","",IF(J30="معتمد",MIN(H30,IF(I30="",H30,I30)),IF(J30="مرفوض",0,"")))</f>
        <v/>
      </c>
      <c r="L30" s="24">
        <f>IF(K30="","",H30-K30)</f>
        <v/>
      </c>
      <c r="M30" s="25">
        <f>IF(OR(I30="",H30=""),"",IF(H30&gt;I30,"يتجاوز الحد",""))</f>
        <v/>
      </c>
      <c r="N30" s="22" t="n"/>
    </row>
    <row r="31">
      <c r="A31" s="21">
        <f>IF(B31="","",ROW()-5)</f>
        <v/>
      </c>
      <c r="B31" s="22" t="n"/>
      <c r="C31" s="23" t="n"/>
      <c r="D31" s="18" t="n"/>
      <c r="E31" s="22" t="n"/>
      <c r="F31" s="22" t="n"/>
      <c r="G31" s="18" t="n"/>
      <c r="H31" s="19" t="n"/>
      <c r="I31" s="24">
        <f>IF(F31="","",IFERROR(VLOOKUP(F31,'الحدود'!$A$5:$B$14,2,0),""))</f>
        <v/>
      </c>
      <c r="J31" s="22" t="n"/>
      <c r="K31" s="24">
        <f>IF(H31="","",IF(J31="معتمد",MIN(H31,IF(I31="",H31,I31)),IF(J31="مرفوض",0,"")))</f>
        <v/>
      </c>
      <c r="L31" s="24">
        <f>IF(K31="","",H31-K31)</f>
        <v/>
      </c>
      <c r="M31" s="25">
        <f>IF(OR(I31="",H31=""),"",IF(H31&gt;I31,"يتجاوز الحد",""))</f>
        <v/>
      </c>
      <c r="N31" s="22" t="n"/>
    </row>
    <row r="32">
      <c r="A32" s="21">
        <f>IF(B32="","",ROW()-5)</f>
        <v/>
      </c>
      <c r="B32" s="22" t="n"/>
      <c r="C32" s="23" t="n"/>
      <c r="D32" s="18" t="n"/>
      <c r="E32" s="22" t="n"/>
      <c r="F32" s="22" t="n"/>
      <c r="G32" s="18" t="n"/>
      <c r="H32" s="19" t="n"/>
      <c r="I32" s="24">
        <f>IF(F32="","",IFERROR(VLOOKUP(F32,'الحدود'!$A$5:$B$14,2,0),""))</f>
        <v/>
      </c>
      <c r="J32" s="22" t="n"/>
      <c r="K32" s="24">
        <f>IF(H32="","",IF(J32="معتمد",MIN(H32,IF(I32="",H32,I32)),IF(J32="مرفوض",0,"")))</f>
        <v/>
      </c>
      <c r="L32" s="24">
        <f>IF(K32="","",H32-K32)</f>
        <v/>
      </c>
      <c r="M32" s="25">
        <f>IF(OR(I32="",H32=""),"",IF(H32&gt;I32,"يتجاوز الحد",""))</f>
        <v/>
      </c>
      <c r="N32" s="22" t="n"/>
    </row>
    <row r="33">
      <c r="A33" s="21">
        <f>IF(B33="","",ROW()-5)</f>
        <v/>
      </c>
      <c r="B33" s="22" t="n"/>
      <c r="C33" s="23" t="n"/>
      <c r="D33" s="18" t="n"/>
      <c r="E33" s="22" t="n"/>
      <c r="F33" s="22" t="n"/>
      <c r="G33" s="18" t="n"/>
      <c r="H33" s="19" t="n"/>
      <c r="I33" s="24">
        <f>IF(F33="","",IFERROR(VLOOKUP(F33,'الحدود'!$A$5:$B$14,2,0),""))</f>
        <v/>
      </c>
      <c r="J33" s="22" t="n"/>
      <c r="K33" s="24">
        <f>IF(H33="","",IF(J33="معتمد",MIN(H33,IF(I33="",H33,I33)),IF(J33="مرفوض",0,"")))</f>
        <v/>
      </c>
      <c r="L33" s="24">
        <f>IF(K33="","",H33-K33)</f>
        <v/>
      </c>
      <c r="M33" s="25">
        <f>IF(OR(I33="",H33=""),"",IF(H33&gt;I33,"يتجاوز الحد",""))</f>
        <v/>
      </c>
      <c r="N33" s="22" t="n"/>
    </row>
    <row r="34">
      <c r="A34" s="21">
        <f>IF(B34="","",ROW()-5)</f>
        <v/>
      </c>
      <c r="B34" s="22" t="n"/>
      <c r="C34" s="23" t="n"/>
      <c r="D34" s="18" t="n"/>
      <c r="E34" s="22" t="n"/>
      <c r="F34" s="22" t="n"/>
      <c r="G34" s="18" t="n"/>
      <c r="H34" s="19" t="n"/>
      <c r="I34" s="24">
        <f>IF(F34="","",IFERROR(VLOOKUP(F34,'الحدود'!$A$5:$B$14,2,0),""))</f>
        <v/>
      </c>
      <c r="J34" s="22" t="n"/>
      <c r="K34" s="24">
        <f>IF(H34="","",IF(J34="معتمد",MIN(H34,IF(I34="",H34,I34)),IF(J34="مرفوض",0,"")))</f>
        <v/>
      </c>
      <c r="L34" s="24">
        <f>IF(K34="","",H34-K34)</f>
        <v/>
      </c>
      <c r="M34" s="25">
        <f>IF(OR(I34="",H34=""),"",IF(H34&gt;I34,"يتجاوز الحد",""))</f>
        <v/>
      </c>
      <c r="N34" s="22" t="n"/>
    </row>
    <row r="35">
      <c r="A35" s="21">
        <f>IF(B35="","",ROW()-5)</f>
        <v/>
      </c>
      <c r="B35" s="22" t="n"/>
      <c r="C35" s="23" t="n"/>
      <c r="D35" s="18" t="n"/>
      <c r="E35" s="22" t="n"/>
      <c r="F35" s="22" t="n"/>
      <c r="G35" s="18" t="n"/>
      <c r="H35" s="19" t="n"/>
      <c r="I35" s="24">
        <f>IF(F35="","",IFERROR(VLOOKUP(F35,'الحدود'!$A$5:$B$14,2,0),""))</f>
        <v/>
      </c>
      <c r="J35" s="22" t="n"/>
      <c r="K35" s="24">
        <f>IF(H35="","",IF(J35="معتمد",MIN(H35,IF(I35="",H35,I35)),IF(J35="مرفوض",0,"")))</f>
        <v/>
      </c>
      <c r="L35" s="24">
        <f>IF(K35="","",H35-K35)</f>
        <v/>
      </c>
      <c r="M35" s="25">
        <f>IF(OR(I35="",H35=""),"",IF(H35&gt;I35,"يتجاوز الحد",""))</f>
        <v/>
      </c>
      <c r="N35" s="22" t="n"/>
    </row>
    <row r="36">
      <c r="A36" s="21">
        <f>IF(B36="","",ROW()-5)</f>
        <v/>
      </c>
      <c r="B36" s="22" t="n"/>
      <c r="C36" s="23" t="n"/>
      <c r="D36" s="18" t="n"/>
      <c r="E36" s="22" t="n"/>
      <c r="F36" s="22" t="n"/>
      <c r="G36" s="18" t="n"/>
      <c r="H36" s="19" t="n"/>
      <c r="I36" s="24">
        <f>IF(F36="","",IFERROR(VLOOKUP(F36,'الحدود'!$A$5:$B$14,2,0),""))</f>
        <v/>
      </c>
      <c r="J36" s="22" t="n"/>
      <c r="K36" s="24">
        <f>IF(H36="","",IF(J36="معتمد",MIN(H36,IF(I36="",H36,I36)),IF(J36="مرفوض",0,"")))</f>
        <v/>
      </c>
      <c r="L36" s="24">
        <f>IF(K36="","",H36-K36)</f>
        <v/>
      </c>
      <c r="M36" s="25">
        <f>IF(OR(I36="",H36=""),"",IF(H36&gt;I36,"يتجاوز الحد",""))</f>
        <v/>
      </c>
      <c r="N36" s="22" t="n"/>
    </row>
    <row r="37">
      <c r="A37" s="21">
        <f>IF(B37="","",ROW()-5)</f>
        <v/>
      </c>
      <c r="B37" s="22" t="n"/>
      <c r="C37" s="23" t="n"/>
      <c r="D37" s="18" t="n"/>
      <c r="E37" s="22" t="n"/>
      <c r="F37" s="22" t="n"/>
      <c r="G37" s="18" t="n"/>
      <c r="H37" s="19" t="n"/>
      <c r="I37" s="24">
        <f>IF(F37="","",IFERROR(VLOOKUP(F37,'الحدود'!$A$5:$B$14,2,0),""))</f>
        <v/>
      </c>
      <c r="J37" s="22" t="n"/>
      <c r="K37" s="24">
        <f>IF(H37="","",IF(J37="معتمد",MIN(H37,IF(I37="",H37,I37)),IF(J37="مرفوض",0,"")))</f>
        <v/>
      </c>
      <c r="L37" s="24">
        <f>IF(K37="","",H37-K37)</f>
        <v/>
      </c>
      <c r="M37" s="25">
        <f>IF(OR(I37="",H37=""),"",IF(H37&gt;I37,"يتجاوز الحد",""))</f>
        <v/>
      </c>
      <c r="N37" s="22" t="n"/>
    </row>
    <row r="38">
      <c r="A38" s="21">
        <f>IF(B38="","",ROW()-5)</f>
        <v/>
      </c>
      <c r="B38" s="22" t="n"/>
      <c r="C38" s="23" t="n"/>
      <c r="D38" s="18" t="n"/>
      <c r="E38" s="22" t="n"/>
      <c r="F38" s="22" t="n"/>
      <c r="G38" s="18" t="n"/>
      <c r="H38" s="19" t="n"/>
      <c r="I38" s="24">
        <f>IF(F38="","",IFERROR(VLOOKUP(F38,'الحدود'!$A$5:$B$14,2,0),""))</f>
        <v/>
      </c>
      <c r="J38" s="22" t="n"/>
      <c r="K38" s="24">
        <f>IF(H38="","",IF(J38="معتمد",MIN(H38,IF(I38="",H38,I38)),IF(J38="مرفوض",0,"")))</f>
        <v/>
      </c>
      <c r="L38" s="24">
        <f>IF(K38="","",H38-K38)</f>
        <v/>
      </c>
      <c r="M38" s="25">
        <f>IF(OR(I38="",H38=""),"",IF(H38&gt;I38,"يتجاوز الحد",""))</f>
        <v/>
      </c>
      <c r="N38" s="22" t="n"/>
    </row>
    <row r="39">
      <c r="A39" s="21">
        <f>IF(B39="","",ROW()-5)</f>
        <v/>
      </c>
      <c r="B39" s="22" t="n"/>
      <c r="C39" s="23" t="n"/>
      <c r="D39" s="18" t="n"/>
      <c r="E39" s="22" t="n"/>
      <c r="F39" s="22" t="n"/>
      <c r="G39" s="18" t="n"/>
      <c r="H39" s="19" t="n"/>
      <c r="I39" s="24">
        <f>IF(F39="","",IFERROR(VLOOKUP(F39,'الحدود'!$A$5:$B$14,2,0),""))</f>
        <v/>
      </c>
      <c r="J39" s="22" t="n"/>
      <c r="K39" s="24">
        <f>IF(H39="","",IF(J39="معتمد",MIN(H39,IF(I39="",H39,I39)),IF(J39="مرفوض",0,"")))</f>
        <v/>
      </c>
      <c r="L39" s="24">
        <f>IF(K39="","",H39-K39)</f>
        <v/>
      </c>
      <c r="M39" s="25">
        <f>IF(OR(I39="",H39=""),"",IF(H39&gt;I39,"يتجاوز الحد",""))</f>
        <v/>
      </c>
      <c r="N39" s="22" t="n"/>
    </row>
    <row r="40">
      <c r="A40" s="21">
        <f>IF(B40="","",ROW()-5)</f>
        <v/>
      </c>
      <c r="B40" s="22" t="n"/>
      <c r="C40" s="23" t="n"/>
      <c r="D40" s="18" t="n"/>
      <c r="E40" s="22" t="n"/>
      <c r="F40" s="22" t="n"/>
      <c r="G40" s="18" t="n"/>
      <c r="H40" s="19" t="n"/>
      <c r="I40" s="24">
        <f>IF(F40="","",IFERROR(VLOOKUP(F40,'الحدود'!$A$5:$B$14,2,0),""))</f>
        <v/>
      </c>
      <c r="J40" s="22" t="n"/>
      <c r="K40" s="24">
        <f>IF(H40="","",IF(J40="معتمد",MIN(H40,IF(I40="",H40,I40)),IF(J40="مرفوض",0,"")))</f>
        <v/>
      </c>
      <c r="L40" s="24">
        <f>IF(K40="","",H40-K40)</f>
        <v/>
      </c>
      <c r="M40" s="25">
        <f>IF(OR(I40="",H40=""),"",IF(H40&gt;I40,"يتجاوز الحد",""))</f>
        <v/>
      </c>
      <c r="N40" s="22" t="n"/>
    </row>
    <row r="41">
      <c r="A41" s="21">
        <f>IF(B41="","",ROW()-5)</f>
        <v/>
      </c>
      <c r="B41" s="22" t="n"/>
      <c r="C41" s="23" t="n"/>
      <c r="D41" s="18" t="n"/>
      <c r="E41" s="22" t="n"/>
      <c r="F41" s="22" t="n"/>
      <c r="G41" s="18" t="n"/>
      <c r="H41" s="19" t="n"/>
      <c r="I41" s="24">
        <f>IF(F41="","",IFERROR(VLOOKUP(F41,'الحدود'!$A$5:$B$14,2,0),""))</f>
        <v/>
      </c>
      <c r="J41" s="22" t="n"/>
      <c r="K41" s="24">
        <f>IF(H41="","",IF(J41="معتمد",MIN(H41,IF(I41="",H41,I41)),IF(J41="مرفوض",0,"")))</f>
        <v/>
      </c>
      <c r="L41" s="24">
        <f>IF(K41="","",H41-K41)</f>
        <v/>
      </c>
      <c r="M41" s="25">
        <f>IF(OR(I41="",H41=""),"",IF(H41&gt;I41,"يتجاوز الحد",""))</f>
        <v/>
      </c>
      <c r="N41" s="22" t="n"/>
    </row>
    <row r="42">
      <c r="A42" s="21">
        <f>IF(B42="","",ROW()-5)</f>
        <v/>
      </c>
      <c r="B42" s="22" t="n"/>
      <c r="C42" s="23" t="n"/>
      <c r="D42" s="18" t="n"/>
      <c r="E42" s="22" t="n"/>
      <c r="F42" s="22" t="n"/>
      <c r="G42" s="18" t="n"/>
      <c r="H42" s="19" t="n"/>
      <c r="I42" s="24">
        <f>IF(F42="","",IFERROR(VLOOKUP(F42,'الحدود'!$A$5:$B$14,2,0),""))</f>
        <v/>
      </c>
      <c r="J42" s="22" t="n"/>
      <c r="K42" s="24">
        <f>IF(H42="","",IF(J42="معتمد",MIN(H42,IF(I42="",H42,I42)),IF(J42="مرفوض",0,"")))</f>
        <v/>
      </c>
      <c r="L42" s="24">
        <f>IF(K42="","",H42-K42)</f>
        <v/>
      </c>
      <c r="M42" s="25">
        <f>IF(OR(I42="",H42=""),"",IF(H42&gt;I42,"يتجاوز الحد",""))</f>
        <v/>
      </c>
      <c r="N42" s="22" t="n"/>
    </row>
    <row r="43">
      <c r="A43" s="21">
        <f>IF(B43="","",ROW()-5)</f>
        <v/>
      </c>
      <c r="B43" s="22" t="n"/>
      <c r="C43" s="23" t="n"/>
      <c r="D43" s="18" t="n"/>
      <c r="E43" s="22" t="n"/>
      <c r="F43" s="22" t="n"/>
      <c r="G43" s="18" t="n"/>
      <c r="H43" s="19" t="n"/>
      <c r="I43" s="24">
        <f>IF(F43="","",IFERROR(VLOOKUP(F43,'الحدود'!$A$5:$B$14,2,0),""))</f>
        <v/>
      </c>
      <c r="J43" s="22" t="n"/>
      <c r="K43" s="24">
        <f>IF(H43="","",IF(J43="معتمد",MIN(H43,IF(I43="",H43,I43)),IF(J43="مرفوض",0,"")))</f>
        <v/>
      </c>
      <c r="L43" s="24">
        <f>IF(K43="","",H43-K43)</f>
        <v/>
      </c>
      <c r="M43" s="25">
        <f>IF(OR(I43="",H43=""),"",IF(H43&gt;I43,"يتجاوز الحد",""))</f>
        <v/>
      </c>
      <c r="N43" s="22" t="n"/>
    </row>
    <row r="44">
      <c r="A44" s="21">
        <f>IF(B44="","",ROW()-5)</f>
        <v/>
      </c>
      <c r="B44" s="22" t="n"/>
      <c r="C44" s="23" t="n"/>
      <c r="D44" s="18" t="n"/>
      <c r="E44" s="22" t="n"/>
      <c r="F44" s="22" t="n"/>
      <c r="G44" s="18" t="n"/>
      <c r="H44" s="19" t="n"/>
      <c r="I44" s="24">
        <f>IF(F44="","",IFERROR(VLOOKUP(F44,'الحدود'!$A$5:$B$14,2,0),""))</f>
        <v/>
      </c>
      <c r="J44" s="22" t="n"/>
      <c r="K44" s="24">
        <f>IF(H44="","",IF(J44="معتمد",MIN(H44,IF(I44="",H44,I44)),IF(J44="مرفوض",0,"")))</f>
        <v/>
      </c>
      <c r="L44" s="24">
        <f>IF(K44="","",H44-K44)</f>
        <v/>
      </c>
      <c r="M44" s="25">
        <f>IF(OR(I44="",H44=""),"",IF(H44&gt;I44,"يتجاوز الحد",""))</f>
        <v/>
      </c>
      <c r="N44" s="22" t="n"/>
    </row>
    <row r="45">
      <c r="A45" s="21">
        <f>IF(B45="","",ROW()-5)</f>
        <v/>
      </c>
      <c r="B45" s="22" t="n"/>
      <c r="C45" s="23" t="n"/>
      <c r="D45" s="18" t="n"/>
      <c r="E45" s="22" t="n"/>
      <c r="F45" s="22" t="n"/>
      <c r="G45" s="18" t="n"/>
      <c r="H45" s="19" t="n"/>
      <c r="I45" s="24">
        <f>IF(F45="","",IFERROR(VLOOKUP(F45,'الحدود'!$A$5:$B$14,2,0),""))</f>
        <v/>
      </c>
      <c r="J45" s="22" t="n"/>
      <c r="K45" s="24">
        <f>IF(H45="","",IF(J45="معتمد",MIN(H45,IF(I45="",H45,I45)),IF(J45="مرفوض",0,"")))</f>
        <v/>
      </c>
      <c r="L45" s="24">
        <f>IF(K45="","",H45-K45)</f>
        <v/>
      </c>
      <c r="M45" s="25">
        <f>IF(OR(I45="",H45=""),"",IF(H45&gt;I45,"يتجاوز الحد",""))</f>
        <v/>
      </c>
      <c r="N45" s="22" t="n"/>
    </row>
    <row r="46">
      <c r="A46" s="21">
        <f>IF(B46="","",ROW()-5)</f>
        <v/>
      </c>
      <c r="B46" s="22" t="n"/>
      <c r="C46" s="23" t="n"/>
      <c r="D46" s="18" t="n"/>
      <c r="E46" s="22" t="n"/>
      <c r="F46" s="22" t="n"/>
      <c r="G46" s="18" t="n"/>
      <c r="H46" s="19" t="n"/>
      <c r="I46" s="24">
        <f>IF(F46="","",IFERROR(VLOOKUP(F46,'الحدود'!$A$5:$B$14,2,0),""))</f>
        <v/>
      </c>
      <c r="J46" s="22" t="n"/>
      <c r="K46" s="24">
        <f>IF(H46="","",IF(J46="معتمد",MIN(H46,IF(I46="",H46,I46)),IF(J46="مرفوض",0,"")))</f>
        <v/>
      </c>
      <c r="L46" s="24">
        <f>IF(K46="","",H46-K46)</f>
        <v/>
      </c>
      <c r="M46" s="25">
        <f>IF(OR(I46="",H46=""),"",IF(H46&gt;I46,"يتجاوز الحد",""))</f>
        <v/>
      </c>
      <c r="N46" s="22" t="n"/>
    </row>
    <row r="47">
      <c r="A47" s="21">
        <f>IF(B47="","",ROW()-5)</f>
        <v/>
      </c>
      <c r="B47" s="22" t="n"/>
      <c r="C47" s="23" t="n"/>
      <c r="D47" s="18" t="n"/>
      <c r="E47" s="22" t="n"/>
      <c r="F47" s="22" t="n"/>
      <c r="G47" s="18" t="n"/>
      <c r="H47" s="19" t="n"/>
      <c r="I47" s="24">
        <f>IF(F47="","",IFERROR(VLOOKUP(F47,'الحدود'!$A$5:$B$14,2,0),""))</f>
        <v/>
      </c>
      <c r="J47" s="22" t="n"/>
      <c r="K47" s="24">
        <f>IF(H47="","",IF(J47="معتمد",MIN(H47,IF(I47="",H47,I47)),IF(J47="مرفوض",0,"")))</f>
        <v/>
      </c>
      <c r="L47" s="24">
        <f>IF(K47="","",H47-K47)</f>
        <v/>
      </c>
      <c r="M47" s="25">
        <f>IF(OR(I47="",H47=""),"",IF(H47&gt;I47,"يتجاوز الحد",""))</f>
        <v/>
      </c>
      <c r="N47" s="22" t="n"/>
    </row>
    <row r="48">
      <c r="A48" s="21">
        <f>IF(B48="","",ROW()-5)</f>
        <v/>
      </c>
      <c r="B48" s="22" t="n"/>
      <c r="C48" s="23" t="n"/>
      <c r="D48" s="18" t="n"/>
      <c r="E48" s="22" t="n"/>
      <c r="F48" s="22" t="n"/>
      <c r="G48" s="18" t="n"/>
      <c r="H48" s="19" t="n"/>
      <c r="I48" s="24">
        <f>IF(F48="","",IFERROR(VLOOKUP(F48,'الحدود'!$A$5:$B$14,2,0),""))</f>
        <v/>
      </c>
      <c r="J48" s="22" t="n"/>
      <c r="K48" s="24">
        <f>IF(H48="","",IF(J48="معتمد",MIN(H48,IF(I48="",H48,I48)),IF(J48="مرفوض",0,"")))</f>
        <v/>
      </c>
      <c r="L48" s="24">
        <f>IF(K48="","",H48-K48)</f>
        <v/>
      </c>
      <c r="M48" s="25">
        <f>IF(OR(I48="",H48=""),"",IF(H48&gt;I48,"يتجاوز الحد",""))</f>
        <v/>
      </c>
      <c r="N48" s="22" t="n"/>
    </row>
    <row r="49">
      <c r="A49" s="21">
        <f>IF(B49="","",ROW()-5)</f>
        <v/>
      </c>
      <c r="B49" s="22" t="n"/>
      <c r="C49" s="23" t="n"/>
      <c r="D49" s="18" t="n"/>
      <c r="E49" s="22" t="n"/>
      <c r="F49" s="22" t="n"/>
      <c r="G49" s="18" t="n"/>
      <c r="H49" s="19" t="n"/>
      <c r="I49" s="24">
        <f>IF(F49="","",IFERROR(VLOOKUP(F49,'الحدود'!$A$5:$B$14,2,0),""))</f>
        <v/>
      </c>
      <c r="J49" s="22" t="n"/>
      <c r="K49" s="24">
        <f>IF(H49="","",IF(J49="معتمد",MIN(H49,IF(I49="",H49,I49)),IF(J49="مرفوض",0,"")))</f>
        <v/>
      </c>
      <c r="L49" s="24">
        <f>IF(K49="","",H49-K49)</f>
        <v/>
      </c>
      <c r="M49" s="25">
        <f>IF(OR(I49="",H49=""),"",IF(H49&gt;I49,"يتجاوز الحد",""))</f>
        <v/>
      </c>
      <c r="N49" s="22" t="n"/>
    </row>
    <row r="50">
      <c r="A50" s="21">
        <f>IF(B50="","",ROW()-5)</f>
        <v/>
      </c>
      <c r="B50" s="22" t="n"/>
      <c r="C50" s="23" t="n"/>
      <c r="D50" s="18" t="n"/>
      <c r="E50" s="22" t="n"/>
      <c r="F50" s="22" t="n"/>
      <c r="G50" s="18" t="n"/>
      <c r="H50" s="19" t="n"/>
      <c r="I50" s="24">
        <f>IF(F50="","",IFERROR(VLOOKUP(F50,'الحدود'!$A$5:$B$14,2,0),""))</f>
        <v/>
      </c>
      <c r="J50" s="22" t="n"/>
      <c r="K50" s="24">
        <f>IF(H50="","",IF(J50="معتمد",MIN(H50,IF(I50="",H50,I50)),IF(J50="مرفوض",0,"")))</f>
        <v/>
      </c>
      <c r="L50" s="24">
        <f>IF(K50="","",H50-K50)</f>
        <v/>
      </c>
      <c r="M50" s="25">
        <f>IF(OR(I50="",H50=""),"",IF(H50&gt;I50,"يتجاوز الحد",""))</f>
        <v/>
      </c>
      <c r="N50" s="22" t="n"/>
    </row>
    <row r="51">
      <c r="A51" s="21">
        <f>IF(B51="","",ROW()-5)</f>
        <v/>
      </c>
      <c r="B51" s="22" t="n"/>
      <c r="C51" s="23" t="n"/>
      <c r="D51" s="18" t="n"/>
      <c r="E51" s="22" t="n"/>
      <c r="F51" s="22" t="n"/>
      <c r="G51" s="18" t="n"/>
      <c r="H51" s="19" t="n"/>
      <c r="I51" s="24">
        <f>IF(F51="","",IFERROR(VLOOKUP(F51,'الحدود'!$A$5:$B$14,2,0),""))</f>
        <v/>
      </c>
      <c r="J51" s="22" t="n"/>
      <c r="K51" s="24">
        <f>IF(H51="","",IF(J51="معتمد",MIN(H51,IF(I51="",H51,I51)),IF(J51="مرفوض",0,"")))</f>
        <v/>
      </c>
      <c r="L51" s="24">
        <f>IF(K51="","",H51-K51)</f>
        <v/>
      </c>
      <c r="M51" s="25">
        <f>IF(OR(I51="",H51=""),"",IF(H51&gt;I51,"يتجاوز الحد",""))</f>
        <v/>
      </c>
      <c r="N51" s="22" t="n"/>
    </row>
    <row r="52">
      <c r="A52" s="21">
        <f>IF(B52="","",ROW()-5)</f>
        <v/>
      </c>
      <c r="B52" s="22" t="n"/>
      <c r="C52" s="23" t="n"/>
      <c r="D52" s="18" t="n"/>
      <c r="E52" s="22" t="n"/>
      <c r="F52" s="22" t="n"/>
      <c r="G52" s="18" t="n"/>
      <c r="H52" s="19" t="n"/>
      <c r="I52" s="24">
        <f>IF(F52="","",IFERROR(VLOOKUP(F52,'الحدود'!$A$5:$B$14,2,0),""))</f>
        <v/>
      </c>
      <c r="J52" s="22" t="n"/>
      <c r="K52" s="24">
        <f>IF(H52="","",IF(J52="معتمد",MIN(H52,IF(I52="",H52,I52)),IF(J52="مرفوض",0,"")))</f>
        <v/>
      </c>
      <c r="L52" s="24">
        <f>IF(K52="","",H52-K52)</f>
        <v/>
      </c>
      <c r="M52" s="25">
        <f>IF(OR(I52="",H52=""),"",IF(H52&gt;I52,"يتجاوز الحد",""))</f>
        <v/>
      </c>
      <c r="N52" s="22" t="n"/>
    </row>
    <row r="53">
      <c r="A53" s="21">
        <f>IF(B53="","",ROW()-5)</f>
        <v/>
      </c>
      <c r="B53" s="22" t="n"/>
      <c r="C53" s="23" t="n"/>
      <c r="D53" s="18" t="n"/>
      <c r="E53" s="22" t="n"/>
      <c r="F53" s="22" t="n"/>
      <c r="G53" s="18" t="n"/>
      <c r="H53" s="19" t="n"/>
      <c r="I53" s="24">
        <f>IF(F53="","",IFERROR(VLOOKUP(F53,'الحدود'!$A$5:$B$14,2,0),""))</f>
        <v/>
      </c>
      <c r="J53" s="22" t="n"/>
      <c r="K53" s="24">
        <f>IF(H53="","",IF(J53="معتمد",MIN(H53,IF(I53="",H53,I53)),IF(J53="مرفوض",0,"")))</f>
        <v/>
      </c>
      <c r="L53" s="24">
        <f>IF(K53="","",H53-K53)</f>
        <v/>
      </c>
      <c r="M53" s="25">
        <f>IF(OR(I53="",H53=""),"",IF(H53&gt;I53,"يتجاوز الحد",""))</f>
        <v/>
      </c>
      <c r="N53" s="22" t="n"/>
    </row>
    <row r="54">
      <c r="A54" s="21">
        <f>IF(B54="","",ROW()-5)</f>
        <v/>
      </c>
      <c r="B54" s="22" t="n"/>
      <c r="C54" s="23" t="n"/>
      <c r="D54" s="18" t="n"/>
      <c r="E54" s="22" t="n"/>
      <c r="F54" s="22" t="n"/>
      <c r="G54" s="18" t="n"/>
      <c r="H54" s="19" t="n"/>
      <c r="I54" s="24">
        <f>IF(F54="","",IFERROR(VLOOKUP(F54,'الحدود'!$A$5:$B$14,2,0),""))</f>
        <v/>
      </c>
      <c r="J54" s="22" t="n"/>
      <c r="K54" s="24">
        <f>IF(H54="","",IF(J54="معتمد",MIN(H54,IF(I54="",H54,I54)),IF(J54="مرفوض",0,"")))</f>
        <v/>
      </c>
      <c r="L54" s="24">
        <f>IF(K54="","",H54-K54)</f>
        <v/>
      </c>
      <c r="M54" s="25">
        <f>IF(OR(I54="",H54=""),"",IF(H54&gt;I54,"يتجاوز الحد",""))</f>
        <v/>
      </c>
      <c r="N54" s="22" t="n"/>
    </row>
    <row r="55">
      <c r="A55" s="21">
        <f>IF(B55="","",ROW()-5)</f>
        <v/>
      </c>
      <c r="B55" s="22" t="n"/>
      <c r="C55" s="23" t="n"/>
      <c r="D55" s="18" t="n"/>
      <c r="E55" s="22" t="n"/>
      <c r="F55" s="22" t="n"/>
      <c r="G55" s="18" t="n"/>
      <c r="H55" s="19" t="n"/>
      <c r="I55" s="24">
        <f>IF(F55="","",IFERROR(VLOOKUP(F55,'الحدود'!$A$5:$B$14,2,0),""))</f>
        <v/>
      </c>
      <c r="J55" s="22" t="n"/>
      <c r="K55" s="24">
        <f>IF(H55="","",IF(J55="معتمد",MIN(H55,IF(I55="",H55,I55)),IF(J55="مرفوض",0,"")))</f>
        <v/>
      </c>
      <c r="L55" s="24">
        <f>IF(K55="","",H55-K55)</f>
        <v/>
      </c>
      <c r="M55" s="25">
        <f>IF(OR(I55="",H55=""),"",IF(H55&gt;I55,"يتجاوز الحد",""))</f>
        <v/>
      </c>
      <c r="N55" s="22" t="n"/>
    </row>
    <row r="56">
      <c r="A56" s="26" t="n"/>
      <c r="B56" s="26" t="n"/>
      <c r="C56" s="26" t="n"/>
      <c r="D56" s="26" t="n"/>
      <c r="E56" s="26" t="n"/>
      <c r="F56" s="26" t="n"/>
      <c r="G56" s="27" t="inlineStr">
        <is>
          <t>الإجمالي</t>
        </is>
      </c>
      <c r="H56" s="28">
        <f>SUM(H6:H55)</f>
        <v/>
      </c>
      <c r="I56" s="26" t="n"/>
      <c r="J56" s="26" t="n"/>
      <c r="K56" s="28">
        <f>SUM(K6:K55)</f>
        <v/>
      </c>
      <c r="L56" s="28">
        <f>SUM(L6:L55)</f>
        <v/>
      </c>
      <c r="M56" s="26" t="n"/>
      <c r="N56" s="2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N2"/>
    <mergeCell ref="A1:N1"/>
  </mergeCells>
  <conditionalFormatting sqref="M6:M55">
    <cfRule type="cellIs" priority="1" operator="equal" dxfId="0">
      <formula>"يتجاوز الحد"</formula>
    </cfRule>
  </conditionalFormatting>
  <conditionalFormatting sqref="J6:J55">
    <cfRule type="cellIs" priority="2" operator="equal" dxfId="1">
      <formula>"مرفوض"</formula>
    </cfRule>
    <cfRule type="cellIs" priority="3" operator="equal" dxfId="2">
      <formula>"قيد المراجعة"</formula>
    </cfRule>
  </conditionalFormatting>
  <dataValidations count="3">
    <dataValidation sqref="J6:J55" showDropDown="0" showInputMessage="0" showErrorMessage="0" allowBlank="1" type="list">
      <formula1>"معتمد,مرفوض,قيد المراجعة"</formula1>
    </dataValidation>
    <dataValidation sqref="N6:N55" showDropDown="0" showInputMessage="0" showErrorMessage="0" allowBlank="1" type="list">
      <formula1>"تم الصرف,لم يُصرف"</formula1>
    </dataValidation>
    <dataValidation sqref="F6:F55" showDropDown="0" showInputMessage="0" showErrorMessage="0" allowBlank="1" type="list">
      <formula1>"انتقالات,ضيافة,إقامة,وجبات,أدوات ومستلزمات,أخرى"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6" customWidth="1" min="5" max="5"/>
    <col width="10" customWidth="1" min="6" max="6"/>
  </cols>
  <sheetData>
    <row r="1" ht="30" customHeight="1">
      <c r="A1" s="15" t="inlineStr">
        <is>
          <t>ملخص المطالبات</t>
        </is>
      </c>
      <c r="B1" s="16" t="n"/>
      <c r="C1" s="16" t="n"/>
      <c r="D1" s="16" t="n"/>
      <c r="E1" s="16" t="n"/>
      <c r="F1" s="16" t="n"/>
    </row>
    <row r="4" ht="30" customHeight="1">
      <c r="A4" s="17" t="inlineStr">
        <is>
          <t>القرار</t>
        </is>
      </c>
      <c r="B4" s="17" t="inlineStr">
        <is>
          <t>عدد المطالبات</t>
        </is>
      </c>
      <c r="C4" s="17" t="inlineStr">
        <is>
          <t>المطلوب</t>
        </is>
      </c>
      <c r="D4" s="17" t="inlineStr">
        <is>
          <t>المعتمد</t>
        </is>
      </c>
    </row>
    <row r="5">
      <c r="A5" s="29" t="inlineStr">
        <is>
          <t>معتمد</t>
        </is>
      </c>
      <c r="B5" s="30">
        <f>COUNTIF('السجل'!$J$6:$J$55,A5)</f>
        <v/>
      </c>
      <c r="C5" s="24">
        <f>SUMIFS('السجل'!$H$6:$H$55,'السجل'!$J$6:$J$55,A5)</f>
        <v/>
      </c>
      <c r="D5" s="24">
        <f>SUMIFS('السجل'!$K$6:$K$55,'السجل'!$J$6:$J$55,A5)</f>
        <v/>
      </c>
    </row>
    <row r="6">
      <c r="A6" s="29" t="inlineStr">
        <is>
          <t>مرفوض</t>
        </is>
      </c>
      <c r="B6" s="30">
        <f>COUNTIF('السجل'!$J$6:$J$55,A6)</f>
        <v/>
      </c>
      <c r="C6" s="24">
        <f>SUMIFS('السجل'!$H$6:$H$55,'السجل'!$J$6:$J$55,A6)</f>
        <v/>
      </c>
      <c r="D6" s="24">
        <f>SUMIFS('السجل'!$K$6:$K$55,'السجل'!$J$6:$J$55,A6)</f>
        <v/>
      </c>
    </row>
    <row r="7">
      <c r="A7" s="29" t="inlineStr">
        <is>
          <t>قيد المراجعة</t>
        </is>
      </c>
      <c r="B7" s="30">
        <f>COUNTIF('السجل'!$J$6:$J$55,A7)</f>
        <v/>
      </c>
      <c r="C7" s="24">
        <f>SUMIFS('السجل'!$H$6:$H$55,'السجل'!$J$6:$J$55,A7)</f>
        <v/>
      </c>
      <c r="D7" s="24">
        <f>SUMIFS('السجل'!$K$6:$K$55,'السجل'!$J$6:$J$55,A7)</f>
        <v/>
      </c>
    </row>
    <row r="8">
      <c r="A8" s="27" t="inlineStr">
        <is>
          <t>الإجمالي</t>
        </is>
      </c>
      <c r="B8" s="31">
        <f>SUM(B5:B7)</f>
        <v/>
      </c>
      <c r="C8" s="28">
        <f>SUM(C5:C7)</f>
        <v/>
      </c>
      <c r="D8" s="28">
        <f>SUM(D5:D7)</f>
        <v/>
      </c>
    </row>
    <row r="10" ht="30" customHeight="1">
      <c r="A10" s="17" t="inlineStr">
        <is>
          <t>الموظف</t>
        </is>
      </c>
      <c r="B10" s="17" t="inlineStr">
        <is>
          <t>المطلوب</t>
        </is>
      </c>
      <c r="C10" s="17" t="inlineStr">
        <is>
          <t>المعتمد</t>
        </is>
      </c>
      <c r="D10" s="17" t="inlineStr">
        <is>
          <t>قيد المراجعة</t>
        </is>
      </c>
      <c r="E10" s="17" t="inlineStr">
        <is>
          <t>معتمد لم يُصرف</t>
        </is>
      </c>
      <c r="F10" s="17" t="inlineStr">
        <is>
          <t>عدد</t>
        </is>
      </c>
    </row>
    <row r="11">
      <c r="A11" s="18" t="inlineStr">
        <is>
          <t>أحمد سمير</t>
        </is>
      </c>
      <c r="B11" s="24">
        <f>IF($A11="","",SUMIFS('السجل'!$H$6:$H$55,'السجل'!$D$6:$D$55,$A11))</f>
        <v/>
      </c>
      <c r="C11" s="24">
        <f>IF($A11="","",SUMIFS('السجل'!$K$6:$K$55,'السجل'!$D$6:$D$55,$A11))</f>
        <v/>
      </c>
      <c r="D11" s="24">
        <f>IF($A11="","",SUMIFS('السجل'!$H$6:$H$55,'السجل'!$D$6:$D$55,$A11,'السجل'!$J$6:$J$55,"قيد المراجعة"))</f>
        <v/>
      </c>
      <c r="E11" s="24">
        <f>IF($A11="","",SUMIFS('السجل'!$K$6:$K$55,'السجل'!$D$6:$D$55,$A11,'السجل'!$N$6:$N$55,"لم يُصرف"))</f>
        <v/>
      </c>
      <c r="F11" s="30">
        <f>IF($A11="","",COUNTIF('السجل'!$D$6:$D$55,$A11))</f>
        <v/>
      </c>
    </row>
    <row r="12">
      <c r="A12" s="18" t="inlineStr">
        <is>
          <t>منى خالد</t>
        </is>
      </c>
      <c r="B12" s="24">
        <f>IF($A12="","",SUMIFS('السجل'!$H$6:$H$55,'السجل'!$D$6:$D$55,$A12))</f>
        <v/>
      </c>
      <c r="C12" s="24">
        <f>IF($A12="","",SUMIFS('السجل'!$K$6:$K$55,'السجل'!$D$6:$D$55,$A12))</f>
        <v/>
      </c>
      <c r="D12" s="24">
        <f>IF($A12="","",SUMIFS('السجل'!$H$6:$H$55,'السجل'!$D$6:$D$55,$A12,'السجل'!$J$6:$J$55,"قيد المراجعة"))</f>
        <v/>
      </c>
      <c r="E12" s="24">
        <f>IF($A12="","",SUMIFS('السجل'!$K$6:$K$55,'السجل'!$D$6:$D$55,$A12,'السجل'!$N$6:$N$55,"لم يُصرف"))</f>
        <v/>
      </c>
      <c r="F12" s="30">
        <f>IF($A12="","",COUNTIF('السجل'!$D$6:$D$55,$A12))</f>
        <v/>
      </c>
    </row>
    <row r="13">
      <c r="A13" s="18" t="inlineStr">
        <is>
          <t>محمد عادل</t>
        </is>
      </c>
      <c r="B13" s="24">
        <f>IF($A13="","",SUMIFS('السجل'!$H$6:$H$55,'السجل'!$D$6:$D$55,$A13))</f>
        <v/>
      </c>
      <c r="C13" s="24">
        <f>IF($A13="","",SUMIFS('السجل'!$K$6:$K$55,'السجل'!$D$6:$D$55,$A13))</f>
        <v/>
      </c>
      <c r="D13" s="24">
        <f>IF($A13="","",SUMIFS('السجل'!$H$6:$H$55,'السجل'!$D$6:$D$55,$A13,'السجل'!$J$6:$J$55,"قيد المراجعة"))</f>
        <v/>
      </c>
      <c r="E13" s="24">
        <f>IF($A13="","",SUMIFS('السجل'!$K$6:$K$55,'السجل'!$D$6:$D$55,$A13,'السجل'!$N$6:$N$55,"لم يُصرف"))</f>
        <v/>
      </c>
      <c r="F13" s="30">
        <f>IF($A13="","",COUNTIF('السجل'!$D$6:$D$55,$A13))</f>
        <v/>
      </c>
    </row>
    <row r="14">
      <c r="A14" s="18" t="inlineStr">
        <is>
          <t>سارة محمود</t>
        </is>
      </c>
      <c r="B14" s="24">
        <f>IF($A14="","",SUMIFS('السجل'!$H$6:$H$55,'السجل'!$D$6:$D$55,$A14))</f>
        <v/>
      </c>
      <c r="C14" s="24">
        <f>IF($A14="","",SUMIFS('السجل'!$K$6:$K$55,'السجل'!$D$6:$D$55,$A14))</f>
        <v/>
      </c>
      <c r="D14" s="24">
        <f>IF($A14="","",SUMIFS('السجل'!$H$6:$H$55,'السجل'!$D$6:$D$55,$A14,'السجل'!$J$6:$J$55,"قيد المراجعة"))</f>
        <v/>
      </c>
      <c r="E14" s="24">
        <f>IF($A14="","",SUMIFS('السجل'!$K$6:$K$55,'السجل'!$D$6:$D$55,$A14,'السجل'!$N$6:$N$55,"لم يُصرف"))</f>
        <v/>
      </c>
      <c r="F14" s="30">
        <f>IF($A14="","",COUNTIF('السجل'!$D$6:$D$55,$A14))</f>
        <v/>
      </c>
    </row>
    <row r="15">
      <c r="A15" s="18" t="inlineStr">
        <is>
          <t>عمرو نبيل</t>
        </is>
      </c>
      <c r="B15" s="24">
        <f>IF($A15="","",SUMIFS('السجل'!$H$6:$H$55,'السجل'!$D$6:$D$55,$A15))</f>
        <v/>
      </c>
      <c r="C15" s="24">
        <f>IF($A15="","",SUMIFS('السجل'!$K$6:$K$55,'السجل'!$D$6:$D$55,$A15))</f>
        <v/>
      </c>
      <c r="D15" s="24">
        <f>IF($A15="","",SUMIFS('السجل'!$H$6:$H$55,'السجل'!$D$6:$D$55,$A15,'السجل'!$J$6:$J$55,"قيد المراجعة"))</f>
        <v/>
      </c>
      <c r="E15" s="24">
        <f>IF($A15="","",SUMIFS('السجل'!$K$6:$K$55,'السجل'!$D$6:$D$55,$A15,'السجل'!$N$6:$N$55,"لم يُصرف"))</f>
        <v/>
      </c>
      <c r="F15" s="30">
        <f>IF($A15="","",COUNTIF('السجل'!$D$6:$D$55,$A15))</f>
        <v/>
      </c>
    </row>
    <row r="16">
      <c r="A16" s="18" t="inlineStr">
        <is>
          <t>هبة أشرف</t>
        </is>
      </c>
      <c r="B16" s="24">
        <f>IF($A16="","",SUMIFS('السجل'!$H$6:$H$55,'السجل'!$D$6:$D$55,$A16))</f>
        <v/>
      </c>
      <c r="C16" s="24">
        <f>IF($A16="","",SUMIFS('السجل'!$K$6:$K$55,'السجل'!$D$6:$D$55,$A16))</f>
        <v/>
      </c>
      <c r="D16" s="24">
        <f>IF($A16="","",SUMIFS('السجل'!$H$6:$H$55,'السجل'!$D$6:$D$55,$A16,'السجل'!$J$6:$J$55,"قيد المراجعة"))</f>
        <v/>
      </c>
      <c r="E16" s="24">
        <f>IF($A16="","",SUMIFS('السجل'!$K$6:$K$55,'السجل'!$D$6:$D$55,$A16,'السجل'!$N$6:$N$55,"لم يُصرف"))</f>
        <v/>
      </c>
      <c r="F16" s="30">
        <f>IF($A16="","",COUNTIF('السجل'!$D$6:$D$55,$A16))</f>
        <v/>
      </c>
    </row>
    <row r="17">
      <c r="A17" s="18" t="n"/>
      <c r="B17" s="24">
        <f>IF($A17="","",SUMIFS('السجل'!$H$6:$H$55,'السجل'!$D$6:$D$55,$A17))</f>
        <v/>
      </c>
      <c r="C17" s="24">
        <f>IF($A17="","",SUMIFS('السجل'!$K$6:$K$55,'السجل'!$D$6:$D$55,$A17))</f>
        <v/>
      </c>
      <c r="D17" s="24">
        <f>IF($A17="","",SUMIFS('السجل'!$H$6:$H$55,'السجل'!$D$6:$D$55,$A17,'السجل'!$J$6:$J$55,"قيد المراجعة"))</f>
        <v/>
      </c>
      <c r="E17" s="24">
        <f>IF($A17="","",SUMIFS('السجل'!$K$6:$K$55,'السجل'!$D$6:$D$55,$A17,'السجل'!$N$6:$N$55,"لم يُصرف"))</f>
        <v/>
      </c>
      <c r="F17" s="30">
        <f>IF($A17="","",COUNTIF('السجل'!$D$6:$D$55,$A17))</f>
        <v/>
      </c>
    </row>
    <row r="18">
      <c r="A18" s="18" t="n"/>
      <c r="B18" s="24">
        <f>IF($A18="","",SUMIFS('السجل'!$H$6:$H$55,'السجل'!$D$6:$D$55,$A18))</f>
        <v/>
      </c>
      <c r="C18" s="24">
        <f>IF($A18="","",SUMIFS('السجل'!$K$6:$K$55,'السجل'!$D$6:$D$55,$A18))</f>
        <v/>
      </c>
      <c r="D18" s="24">
        <f>IF($A18="","",SUMIFS('السجل'!$H$6:$H$55,'السجل'!$D$6:$D$55,$A18,'السجل'!$J$6:$J$55,"قيد المراجعة"))</f>
        <v/>
      </c>
      <c r="E18" s="24">
        <f>IF($A18="","",SUMIFS('السجل'!$K$6:$K$55,'السجل'!$D$6:$D$55,$A18,'السجل'!$N$6:$N$55,"لم يُصرف"))</f>
        <v/>
      </c>
      <c r="F18" s="30">
        <f>IF($A18="","",COUNTIF('السجل'!$D$6:$D$55,$A18))</f>
        <v/>
      </c>
    </row>
    <row r="19">
      <c r="A19" s="18" t="n"/>
      <c r="B19" s="24">
        <f>IF($A19="","",SUMIFS('السجل'!$H$6:$H$55,'السجل'!$D$6:$D$55,$A19))</f>
        <v/>
      </c>
      <c r="C19" s="24">
        <f>IF($A19="","",SUMIFS('السجل'!$K$6:$K$55,'السجل'!$D$6:$D$55,$A19))</f>
        <v/>
      </c>
      <c r="D19" s="24">
        <f>IF($A19="","",SUMIFS('السجل'!$H$6:$H$55,'السجل'!$D$6:$D$55,$A19,'السجل'!$J$6:$J$55,"قيد المراجعة"))</f>
        <v/>
      </c>
      <c r="E19" s="24">
        <f>IF($A19="","",SUMIFS('السجل'!$K$6:$K$55,'السجل'!$D$6:$D$55,$A19,'السجل'!$N$6:$N$55,"لم يُصرف"))</f>
        <v/>
      </c>
      <c r="F19" s="30">
        <f>IF($A19="","",COUNTIF('السجل'!$D$6:$D$55,$A19))</f>
        <v/>
      </c>
    </row>
    <row r="20">
      <c r="A20" s="18" t="n"/>
      <c r="B20" s="24">
        <f>IF($A20="","",SUMIFS('السجل'!$H$6:$H$55,'السجل'!$D$6:$D$55,$A20))</f>
        <v/>
      </c>
      <c r="C20" s="24">
        <f>IF($A20="","",SUMIFS('السجل'!$K$6:$K$55,'السجل'!$D$6:$D$55,$A20))</f>
        <v/>
      </c>
      <c r="D20" s="24">
        <f>IF($A20="","",SUMIFS('السجل'!$H$6:$H$55,'السجل'!$D$6:$D$55,$A20,'السجل'!$J$6:$J$55,"قيد المراجعة"))</f>
        <v/>
      </c>
      <c r="E20" s="24">
        <f>IF($A20="","",SUMIFS('السجل'!$K$6:$K$55,'السجل'!$D$6:$D$55,$A20,'السجل'!$N$6:$N$55,"لم يُصرف"))</f>
        <v/>
      </c>
      <c r="F20" s="30">
        <f>IF($A20="","",COUNTIF('السجل'!$D$6:$D$55,$A20))</f>
        <v/>
      </c>
    </row>
    <row r="21">
      <c r="A21" s="27" t="inlineStr">
        <is>
          <t>الإجمالي</t>
        </is>
      </c>
      <c r="B21" s="28">
        <f>SUM(B11:B20)</f>
        <v/>
      </c>
      <c r="C21" s="28">
        <f>SUM(C11:C20)</f>
        <v/>
      </c>
      <c r="D21" s="28">
        <f>SUM(D11:D20)</f>
        <v/>
      </c>
      <c r="E21" s="28">
        <f>SUM(E11:E20)</f>
        <v/>
      </c>
      <c r="F21" s="31">
        <f>SUM(F11:F20)</f>
        <v/>
      </c>
    </row>
    <row r="23" ht="30" customHeight="1">
      <c r="A23" s="17" t="inlineStr">
        <is>
          <t>البند</t>
        </is>
      </c>
      <c r="B23" s="17" t="inlineStr">
        <is>
          <t>المعتمد</t>
        </is>
      </c>
    </row>
    <row r="24">
      <c r="A24" s="25">
        <f>IF('الحدود'!A5="","",'الحدود'!A5)</f>
        <v/>
      </c>
      <c r="B24" s="24">
        <f>IF(A24="","",SUMIFS('السجل'!$K$6:$K$55,'السجل'!$F$6:$F$55,A24))</f>
        <v/>
      </c>
    </row>
    <row r="25">
      <c r="A25" s="25">
        <f>IF('الحدود'!A6="","",'الحدود'!A6)</f>
        <v/>
      </c>
      <c r="B25" s="24">
        <f>IF(A25="","",SUMIFS('السجل'!$K$6:$K$55,'السجل'!$F$6:$F$55,A25))</f>
        <v/>
      </c>
    </row>
    <row r="26">
      <c r="A26" s="25">
        <f>IF('الحدود'!A7="","",'الحدود'!A7)</f>
        <v/>
      </c>
      <c r="B26" s="24">
        <f>IF(A26="","",SUMIFS('السجل'!$K$6:$K$55,'السجل'!$F$6:$F$55,A26))</f>
        <v/>
      </c>
    </row>
    <row r="27">
      <c r="A27" s="25">
        <f>IF('الحدود'!A8="","",'الحدود'!A8)</f>
        <v/>
      </c>
      <c r="B27" s="24">
        <f>IF(A27="","",SUMIFS('السجل'!$K$6:$K$55,'السجل'!$F$6:$F$55,A27))</f>
        <v/>
      </c>
    </row>
    <row r="28">
      <c r="A28" s="25">
        <f>IF('الحدود'!A9="","",'الحدود'!A9)</f>
        <v/>
      </c>
      <c r="B28" s="24">
        <f>IF(A28="","",SUMIFS('السجل'!$K$6:$K$55,'السجل'!$F$6:$F$55,A28))</f>
        <v/>
      </c>
    </row>
    <row r="29">
      <c r="A29" s="25">
        <f>IF('الحدود'!A10="","",'الحدود'!A10)</f>
        <v/>
      </c>
      <c r="B29" s="24">
        <f>IF(A29="","",SUMIFS('السجل'!$K$6:$K$55,'السجل'!$F$6:$F$55,A29))</f>
        <v/>
      </c>
    </row>
    <row r="30">
      <c r="A30" s="25">
        <f>IF('الحدود'!A11="","",'الحدود'!A11)</f>
        <v/>
      </c>
      <c r="B30" s="24">
        <f>IF(A30="","",SUMIFS('السجل'!$K$6:$K$55,'السجل'!$F$6:$F$55,A30))</f>
        <v/>
      </c>
    </row>
    <row r="31">
      <c r="A31" s="25">
        <f>IF('الحدود'!A12="","",'الحدود'!A12)</f>
        <v/>
      </c>
      <c r="B31" s="24">
        <f>IF(A31="","",SUMIFS('السجل'!$K$6:$K$55,'السجل'!$F$6:$F$55,A31))</f>
        <v/>
      </c>
    </row>
    <row r="32">
      <c r="A32" s="25">
        <f>IF('الحدود'!A13="","",'الحدود'!A13)</f>
        <v/>
      </c>
      <c r="B32" s="24">
        <f>IF(A32="","",SUMIFS('السجل'!$K$6:$K$55,'السجل'!$F$6:$F$55,A32))</f>
        <v/>
      </c>
    </row>
    <row r="33">
      <c r="A33" s="25">
        <f>IF('الحدود'!A14="","",'الحدود'!A14)</f>
        <v/>
      </c>
      <c r="B33" s="24">
        <f>IF(A33="","",SUMIFS('السجل'!$K$6:$K$55,'السجل'!$F$6:$F$55,A33))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2026-10-29T09:55:57Z</dcterms:created>
  <dcterms:modified xmlns:dcterms="http://purl.org/dc/terms/" xmlns:xsi="http://www.w3.org/2001/XMLSchema-instance" xsi:type="dcterms:W3CDTF">2026-10-29T09:55:57Z</dcterms:modified>
</cp:coreProperties>
</file>