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قود" sheetId="3" state="visible" r:id="rId3"/>
    <sheet xmlns:r="http://schemas.openxmlformats.org/officeDocument/2006/relationships" name="الملخص" sheetId="4" state="visible" r:id="rId4"/>
  </sheets>
  <definedNames>
    <definedName name="_xlnm.Print_Area" localSheetId="2">'العقود'!$A$1:$O$21</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Red]-#,##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6" fontId="10" fillId="4" borderId="2" applyAlignment="1" applyProtection="1" pivotButton="0" quotePrefix="0" xfId="0">
      <alignment horizontal="center" vertical="center"/>
      <protection locked="0" hidden="0"/>
    </xf>
    <xf numFmtId="167" fontId="10" fillId="0" borderId="2" applyAlignment="1" pivotButton="0" quotePrefix="0" xfId="0">
      <alignment horizontal="center" vertical="center"/>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6" fontId="16" fillId="5" borderId="3" applyAlignment="1" pivotButton="0" quotePrefix="0" xfId="0">
      <alignment horizontal="center" vertical="center"/>
    </xf>
    <xf numFmtId="166" fontId="15"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2">
    <dxf>
      <font>
        <name val="Arial"/>
        <b val="1"/>
        <color rgb="009C0006"/>
      </font>
      <fill>
        <patternFill patternType="solid">
          <fgColor rgb="00F8D7DA"/>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الاعتراف بالإيراد بنسبة الإنجاز للعقود (IFRS 15)</t>
        </is>
      </c>
    </row>
    <row r="2" ht="4" customHeight="1">
      <c r="A2" s="9" t="n"/>
    </row>
    <row r="4" ht="22" customHeight="1">
      <c r="B4" s="10" t="inlineStr">
        <is>
          <t>فكرة القالب</t>
        </is>
      </c>
    </row>
    <row r="5" ht="50" customHeight="1">
      <c r="A5" s="11" t="inlineStr">
        <is>
          <t>•</t>
        </is>
      </c>
      <c r="B5" s="12" t="inlineStr">
        <is>
          <t>لعقود المقاولات والتوريد والتركيب التي يُعترف بإيرادها على مدى زمني حسب IFRS 15: يحسب نسبة الإنجاز بطريقة التكلفة (التكلفة الفعلية ÷ التكلفة الكلية المقدرة)، والإيراد المكتسب حتى تاريخه وإيراد الفترة، ومخصص العقد الخاسر، وأصل أو التزام العقد مقارنة بالمستخلصات المفوترة.</t>
        </is>
      </c>
    </row>
    <row r="6" ht="22" customHeight="1">
      <c r="B6" s="10" t="inlineStr">
        <is>
          <t>خطوات الاستخدام</t>
        </is>
      </c>
    </row>
    <row r="7" ht="34" customHeight="1">
      <c r="A7" s="11" t="inlineStr">
        <is>
          <t>•</t>
        </is>
      </c>
      <c r="B7" s="12" t="inlineStr">
        <is>
          <t>لكل عقد اكتب قيمته والتكلفة الكلية المقدرة المحدثة والتكلفة الفعلية حتى تاريخه، والإيراد المعترف به في الفترات السابقة، وإجمالي المستخلصات المفوترة للعميل.</t>
        </is>
      </c>
    </row>
    <row r="8" ht="34" customHeight="1">
      <c r="A8" s="11" t="inlineStr">
        <is>
          <t>•</t>
        </is>
      </c>
      <c r="B8" s="12" t="inlineStr">
        <is>
          <t>يظهر إيراد الفترة الذي يُسجل الآن، ومجمل الربح حتى تاريخه، وأصل العقد (إيراد مكتسب لم يُفوتر) أو التزام العقد (فواتير أكثر من المكتسب)، وورقة «الملخص» تجمع الأرقام للقوائم المالية.</t>
        </is>
      </c>
    </row>
    <row r="9" ht="22" customHeight="1">
      <c r="B9" s="10" t="inlineStr">
        <is>
          <t>ملاحظات</t>
        </is>
      </c>
    </row>
    <row r="10" ht="34" customHeight="1">
      <c r="A10" s="11" t="inlineStr">
        <is>
          <t>•</t>
        </is>
      </c>
      <c r="B10" s="12" t="inlineStr">
        <is>
          <t>العقد المتوقع أن يحقق خسارة تُثبت خسارته المتوقعة كاملة فورًا (مخصص عقد مرهق) ولا تُوزع على مدة التنفيذ. حدّث التكلفة الكلية المقدرة كل فترة؛ أي تغير يعدل نسبة الإنجاز بأثر تراكمي.</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O21"/>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8" customWidth="1" min="2" max="2"/>
    <col width="12" customWidth="1" min="3" max="3"/>
    <col width="12" customWidth="1" min="4" max="4"/>
    <col width="12" customWidth="1" min="5" max="5"/>
    <col width="9"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1" customWidth="1" min="14" max="14"/>
    <col width="12" customWidth="1" min="15" max="15"/>
  </cols>
  <sheetData>
    <row r="1" ht="30" customHeight="1">
      <c r="A1" s="15" t="inlineStr">
        <is>
          <t>الإيراد بنسبة الإنجاز وأرصدة العقود</t>
        </is>
      </c>
      <c r="B1" s="16" t="n"/>
      <c r="C1" s="16" t="n"/>
      <c r="D1" s="16" t="n"/>
      <c r="E1" s="16" t="n"/>
      <c r="F1" s="16" t="n"/>
      <c r="G1" s="16" t="n"/>
      <c r="H1" s="16" t="n"/>
      <c r="I1" s="16" t="n"/>
      <c r="J1" s="16" t="n"/>
      <c r="K1" s="16" t="n"/>
      <c r="L1" s="16" t="n"/>
      <c r="M1" s="16" t="n"/>
      <c r="N1" s="16" t="n"/>
      <c r="O1" s="16" t="n"/>
    </row>
    <row r="2" ht="30" customHeight="1">
      <c r="A2" s="17" t="inlineStr">
        <is>
          <t>الخلايا الصفراء للإدخال. نسبة الإنجاز = التكلفة الفعلية ÷ التكلفة الكلية المقدرة.</t>
        </is>
      </c>
    </row>
    <row r="3">
      <c r="A3" s="18" t="inlineStr">
        <is>
          <t>تاريخ القوائم</t>
        </is>
      </c>
      <c r="B3" s="19" t="n">
        <v>46387</v>
      </c>
    </row>
    <row r="5" ht="56" customHeight="1">
      <c r="A5" s="20" t="inlineStr">
        <is>
          <t>العقد</t>
        </is>
      </c>
      <c r="B5" s="20" t="inlineStr">
        <is>
          <t>العميل</t>
        </is>
      </c>
      <c r="C5" s="20" t="inlineStr">
        <is>
          <t>قيمة العقد</t>
        </is>
      </c>
      <c r="D5" s="20" t="inlineStr">
        <is>
          <t>التكلفة الكلية المقدرة</t>
        </is>
      </c>
      <c r="E5" s="20" t="inlineStr">
        <is>
          <t>التكلفة الفعلية حتى تاريخه</t>
        </is>
      </c>
      <c r="F5" s="20" t="inlineStr">
        <is>
          <t>نسبة الإنجاز</t>
        </is>
      </c>
      <c r="G5" s="20" t="inlineStr">
        <is>
          <t>الإيراد المكتسب حتى تاريخه</t>
        </is>
      </c>
      <c r="H5" s="20" t="inlineStr">
        <is>
          <t>الإيراد المعترف به سابقًا</t>
        </is>
      </c>
      <c r="I5" s="20" t="inlineStr">
        <is>
          <t>إيراد الفترة</t>
        </is>
      </c>
      <c r="J5" s="20" t="inlineStr">
        <is>
          <t>مجمل الربح المتوقع للعقد</t>
        </is>
      </c>
      <c r="K5" s="20" t="inlineStr">
        <is>
          <t>مخصص الخسارة المتوقعة</t>
        </is>
      </c>
      <c r="L5" s="20" t="inlineStr">
        <is>
          <t>المستخلصات المفوترة</t>
        </is>
      </c>
      <c r="M5" s="20" t="inlineStr">
        <is>
          <t>أصل (التزام) العقد</t>
        </is>
      </c>
      <c r="N5" s="20" t="inlineStr">
        <is>
          <t>التصنيف</t>
        </is>
      </c>
      <c r="O5" s="20" t="inlineStr">
        <is>
          <t>مجمل الربح حتى تاريخه</t>
        </is>
      </c>
    </row>
    <row r="6">
      <c r="A6" s="21" t="inlineStr">
        <is>
          <t>إنشاء مبنى إداري</t>
        </is>
      </c>
      <c r="B6" s="21" t="inlineStr">
        <is>
          <t>شركة المستقبل للاستثمار</t>
        </is>
      </c>
      <c r="C6" s="22" t="n">
        <v>24000000</v>
      </c>
      <c r="D6" s="22" t="n">
        <v>19200000</v>
      </c>
      <c r="E6" s="22" t="n">
        <v>11520000</v>
      </c>
      <c r="F6" s="23">
        <f>IF(OR(A6="",N(D6)=0),"",MIN(1,N(E6)/D6))</f>
        <v/>
      </c>
      <c r="G6" s="24">
        <f>IF(F6="","",C6*F6)</f>
        <v/>
      </c>
      <c r="H6" s="22" t="n">
        <v>9600000</v>
      </c>
      <c r="I6" s="24">
        <f>IF(G6="","",G6-N(H6))</f>
        <v/>
      </c>
      <c r="J6" s="24">
        <f>IF(F6="","",C6-D6)</f>
        <v/>
      </c>
      <c r="K6" s="24">
        <f>IF(J6="","",IF(J6&gt;=0,0,MAX(0,-J6-MAX(0,N(E6)-G6))))</f>
        <v/>
      </c>
      <c r="L6" s="22" t="n">
        <v>13000000</v>
      </c>
      <c r="M6" s="24">
        <f>IF(G6="","",G6-N(L6))</f>
        <v/>
      </c>
      <c r="N6" s="25">
        <f>IF(M6="","",IF(M6&gt;=0,"أصل عقد","التزام عقد"))</f>
        <v/>
      </c>
      <c r="O6" s="24">
        <f>IF(G6="","",G6-N(E6))</f>
        <v/>
      </c>
    </row>
    <row r="7">
      <c r="A7" s="21" t="inlineStr">
        <is>
          <t>توريد وتركيب تكييف مركزي</t>
        </is>
      </c>
      <c r="B7" s="21" t="inlineStr">
        <is>
          <t>فندق الياسمين</t>
        </is>
      </c>
      <c r="C7" s="22" t="n">
        <v>6500000</v>
      </c>
      <c r="D7" s="22" t="n">
        <v>5525000</v>
      </c>
      <c r="E7" s="22" t="n">
        <v>4972500</v>
      </c>
      <c r="F7" s="23">
        <f>IF(OR(A7="",N(D7)=0),"",MIN(1,N(E7)/D7))</f>
        <v/>
      </c>
      <c r="G7" s="24">
        <f>IF(F7="","",C7*F7)</f>
        <v/>
      </c>
      <c r="H7" s="22" t="n">
        <v>4550000</v>
      </c>
      <c r="I7" s="24">
        <f>IF(G7="","",G7-N(H7))</f>
        <v/>
      </c>
      <c r="J7" s="24">
        <f>IF(F7="","",C7-D7)</f>
        <v/>
      </c>
      <c r="K7" s="24">
        <f>IF(J7="","",IF(J7&gt;=0,0,MAX(0,-J7-MAX(0,N(E7)-G7))))</f>
        <v/>
      </c>
      <c r="L7" s="22" t="n">
        <v>5200000</v>
      </c>
      <c r="M7" s="24">
        <f>IF(G7="","",G7-N(L7))</f>
        <v/>
      </c>
      <c r="N7" s="25">
        <f>IF(M7="","",IF(M7&gt;=0,"أصل عقد","التزام عقد"))</f>
        <v/>
      </c>
      <c r="O7" s="24">
        <f>IF(G7="","",G7-N(E7))</f>
        <v/>
      </c>
    </row>
    <row r="8">
      <c r="A8" s="21" t="inlineStr">
        <is>
          <t>رصف طرق داخلية</t>
        </is>
      </c>
      <c r="B8" s="21" t="inlineStr">
        <is>
          <t>هيئة المنطقة الصناعية</t>
        </is>
      </c>
      <c r="C8" s="22" t="n">
        <v>9800000</v>
      </c>
      <c r="D8" s="22" t="n">
        <v>10400000</v>
      </c>
      <c r="E8" s="22" t="n">
        <v>3120000</v>
      </c>
      <c r="F8" s="23">
        <f>IF(OR(A8="",N(D8)=0),"",MIN(1,N(E8)/D8))</f>
        <v/>
      </c>
      <c r="G8" s="24">
        <f>IF(F8="","",C8*F8)</f>
        <v/>
      </c>
      <c r="H8" s="22" t="n">
        <v>0</v>
      </c>
      <c r="I8" s="24">
        <f>IF(G8="","",G8-N(H8))</f>
        <v/>
      </c>
      <c r="J8" s="24">
        <f>IF(F8="","",C8-D8)</f>
        <v/>
      </c>
      <c r="K8" s="24">
        <f>IF(J8="","",IF(J8&gt;=0,0,MAX(0,-J8-MAX(0,N(E8)-G8))))</f>
        <v/>
      </c>
      <c r="L8" s="22" t="n">
        <v>4000000</v>
      </c>
      <c r="M8" s="24">
        <f>IF(G8="","",G8-N(L8))</f>
        <v/>
      </c>
      <c r="N8" s="25">
        <f>IF(M8="","",IF(M8&gt;=0,"أصل عقد","التزام عقد"))</f>
        <v/>
      </c>
      <c r="O8" s="24">
        <f>IF(G8="","",G8-N(E8))</f>
        <v/>
      </c>
    </row>
    <row r="9">
      <c r="A9" s="21" t="inlineStr">
        <is>
          <t>تشطيب فرع بنك</t>
        </is>
      </c>
      <c r="B9" s="21" t="inlineStr">
        <is>
          <t>بنك القاهرة</t>
        </is>
      </c>
      <c r="C9" s="22" t="n">
        <v>4200000</v>
      </c>
      <c r="D9" s="22" t="n">
        <v>3150000</v>
      </c>
      <c r="E9" s="22" t="n">
        <v>630000</v>
      </c>
      <c r="F9" s="23">
        <f>IF(OR(A9="",N(D9)=0),"",MIN(1,N(E9)/D9))</f>
        <v/>
      </c>
      <c r="G9" s="24">
        <f>IF(F9="","",C9*F9)</f>
        <v/>
      </c>
      <c r="H9" s="22" t="n">
        <v>0</v>
      </c>
      <c r="I9" s="24">
        <f>IF(G9="","",G9-N(H9))</f>
        <v/>
      </c>
      <c r="J9" s="24">
        <f>IF(F9="","",C9-D9)</f>
        <v/>
      </c>
      <c r="K9" s="24">
        <f>IF(J9="","",IF(J9&gt;=0,0,MAX(0,-J9-MAX(0,N(E9)-G9))))</f>
        <v/>
      </c>
      <c r="L9" s="22" t="n">
        <v>1260000</v>
      </c>
      <c r="M9" s="24">
        <f>IF(G9="","",G9-N(L9))</f>
        <v/>
      </c>
      <c r="N9" s="25">
        <f>IF(M9="","",IF(M9&gt;=0,"أصل عقد","التزام عقد"))</f>
        <v/>
      </c>
      <c r="O9" s="24">
        <f>IF(G9="","",G9-N(E9))</f>
        <v/>
      </c>
    </row>
    <row r="10">
      <c r="A10" s="21" t="n"/>
      <c r="B10" s="21" t="n"/>
      <c r="C10" s="22" t="n"/>
      <c r="D10" s="22" t="n"/>
      <c r="E10" s="22" t="n"/>
      <c r="F10" s="23">
        <f>IF(OR(A10="",N(D10)=0),"",MIN(1,N(E10)/D10))</f>
        <v/>
      </c>
      <c r="G10" s="24">
        <f>IF(F10="","",C10*F10)</f>
        <v/>
      </c>
      <c r="H10" s="22" t="n"/>
      <c r="I10" s="24">
        <f>IF(G10="","",G10-N(H10))</f>
        <v/>
      </c>
      <c r="J10" s="24">
        <f>IF(F10="","",C10-D10)</f>
        <v/>
      </c>
      <c r="K10" s="24">
        <f>IF(J10="","",IF(J10&gt;=0,0,MAX(0,-J10-MAX(0,N(E10)-G10))))</f>
        <v/>
      </c>
      <c r="L10" s="22" t="n"/>
      <c r="M10" s="24">
        <f>IF(G10="","",G10-N(L10))</f>
        <v/>
      </c>
      <c r="N10" s="25">
        <f>IF(M10="","",IF(M10&gt;=0,"أصل عقد","التزام عقد"))</f>
        <v/>
      </c>
      <c r="O10" s="24">
        <f>IF(G10="","",G10-N(E10))</f>
        <v/>
      </c>
    </row>
    <row r="11">
      <c r="A11" s="21" t="n"/>
      <c r="B11" s="21" t="n"/>
      <c r="C11" s="22" t="n"/>
      <c r="D11" s="22" t="n"/>
      <c r="E11" s="22" t="n"/>
      <c r="F11" s="23">
        <f>IF(OR(A11="",N(D11)=0),"",MIN(1,N(E11)/D11))</f>
        <v/>
      </c>
      <c r="G11" s="24">
        <f>IF(F11="","",C11*F11)</f>
        <v/>
      </c>
      <c r="H11" s="22" t="n"/>
      <c r="I11" s="24">
        <f>IF(G11="","",G11-N(H11))</f>
        <v/>
      </c>
      <c r="J11" s="24">
        <f>IF(F11="","",C11-D11)</f>
        <v/>
      </c>
      <c r="K11" s="24">
        <f>IF(J11="","",IF(J11&gt;=0,0,MAX(0,-J11-MAX(0,N(E11)-G11))))</f>
        <v/>
      </c>
      <c r="L11" s="22" t="n"/>
      <c r="M11" s="24">
        <f>IF(G11="","",G11-N(L11))</f>
        <v/>
      </c>
      <c r="N11" s="25">
        <f>IF(M11="","",IF(M11&gt;=0,"أصل عقد","التزام عقد"))</f>
        <v/>
      </c>
      <c r="O11" s="24">
        <f>IF(G11="","",G11-N(E11))</f>
        <v/>
      </c>
    </row>
    <row r="12">
      <c r="A12" s="21" t="n"/>
      <c r="B12" s="21" t="n"/>
      <c r="C12" s="22" t="n"/>
      <c r="D12" s="22" t="n"/>
      <c r="E12" s="22" t="n"/>
      <c r="F12" s="23">
        <f>IF(OR(A12="",N(D12)=0),"",MIN(1,N(E12)/D12))</f>
        <v/>
      </c>
      <c r="G12" s="24">
        <f>IF(F12="","",C12*F12)</f>
        <v/>
      </c>
      <c r="H12" s="22" t="n"/>
      <c r="I12" s="24">
        <f>IF(G12="","",G12-N(H12))</f>
        <v/>
      </c>
      <c r="J12" s="24">
        <f>IF(F12="","",C12-D12)</f>
        <v/>
      </c>
      <c r="K12" s="24">
        <f>IF(J12="","",IF(J12&gt;=0,0,MAX(0,-J12-MAX(0,N(E12)-G12))))</f>
        <v/>
      </c>
      <c r="L12" s="22" t="n"/>
      <c r="M12" s="24">
        <f>IF(G12="","",G12-N(L12))</f>
        <v/>
      </c>
      <c r="N12" s="25">
        <f>IF(M12="","",IF(M12&gt;=0,"أصل عقد","التزام عقد"))</f>
        <v/>
      </c>
      <c r="O12" s="24">
        <f>IF(G12="","",G12-N(E12))</f>
        <v/>
      </c>
    </row>
    <row r="13">
      <c r="A13" s="21" t="n"/>
      <c r="B13" s="21" t="n"/>
      <c r="C13" s="22" t="n"/>
      <c r="D13" s="22" t="n"/>
      <c r="E13" s="22" t="n"/>
      <c r="F13" s="23">
        <f>IF(OR(A13="",N(D13)=0),"",MIN(1,N(E13)/D13))</f>
        <v/>
      </c>
      <c r="G13" s="24">
        <f>IF(F13="","",C13*F13)</f>
        <v/>
      </c>
      <c r="H13" s="22" t="n"/>
      <c r="I13" s="24">
        <f>IF(G13="","",G13-N(H13))</f>
        <v/>
      </c>
      <c r="J13" s="24">
        <f>IF(F13="","",C13-D13)</f>
        <v/>
      </c>
      <c r="K13" s="24">
        <f>IF(J13="","",IF(J13&gt;=0,0,MAX(0,-J13-MAX(0,N(E13)-G13))))</f>
        <v/>
      </c>
      <c r="L13" s="22" t="n"/>
      <c r="M13" s="24">
        <f>IF(G13="","",G13-N(L13))</f>
        <v/>
      </c>
      <c r="N13" s="25">
        <f>IF(M13="","",IF(M13&gt;=0,"أصل عقد","التزام عقد"))</f>
        <v/>
      </c>
      <c r="O13" s="24">
        <f>IF(G13="","",G13-N(E13))</f>
        <v/>
      </c>
    </row>
    <row r="14">
      <c r="A14" s="21" t="n"/>
      <c r="B14" s="21" t="n"/>
      <c r="C14" s="22" t="n"/>
      <c r="D14" s="22" t="n"/>
      <c r="E14" s="22" t="n"/>
      <c r="F14" s="23">
        <f>IF(OR(A14="",N(D14)=0),"",MIN(1,N(E14)/D14))</f>
        <v/>
      </c>
      <c r="G14" s="24">
        <f>IF(F14="","",C14*F14)</f>
        <v/>
      </c>
      <c r="H14" s="22" t="n"/>
      <c r="I14" s="24">
        <f>IF(G14="","",G14-N(H14))</f>
        <v/>
      </c>
      <c r="J14" s="24">
        <f>IF(F14="","",C14-D14)</f>
        <v/>
      </c>
      <c r="K14" s="24">
        <f>IF(J14="","",IF(J14&gt;=0,0,MAX(0,-J14-MAX(0,N(E14)-G14))))</f>
        <v/>
      </c>
      <c r="L14" s="22" t="n"/>
      <c r="M14" s="24">
        <f>IF(G14="","",G14-N(L14))</f>
        <v/>
      </c>
      <c r="N14" s="25">
        <f>IF(M14="","",IF(M14&gt;=0,"أصل عقد","التزام عقد"))</f>
        <v/>
      </c>
      <c r="O14" s="24">
        <f>IF(G14="","",G14-N(E14))</f>
        <v/>
      </c>
    </row>
    <row r="15">
      <c r="A15" s="21" t="n"/>
      <c r="B15" s="21" t="n"/>
      <c r="C15" s="22" t="n"/>
      <c r="D15" s="22" t="n"/>
      <c r="E15" s="22" t="n"/>
      <c r="F15" s="23">
        <f>IF(OR(A15="",N(D15)=0),"",MIN(1,N(E15)/D15))</f>
        <v/>
      </c>
      <c r="G15" s="24">
        <f>IF(F15="","",C15*F15)</f>
        <v/>
      </c>
      <c r="H15" s="22" t="n"/>
      <c r="I15" s="24">
        <f>IF(G15="","",G15-N(H15))</f>
        <v/>
      </c>
      <c r="J15" s="24">
        <f>IF(F15="","",C15-D15)</f>
        <v/>
      </c>
      <c r="K15" s="24">
        <f>IF(J15="","",IF(J15&gt;=0,0,MAX(0,-J15-MAX(0,N(E15)-G15))))</f>
        <v/>
      </c>
      <c r="L15" s="22" t="n"/>
      <c r="M15" s="24">
        <f>IF(G15="","",G15-N(L15))</f>
        <v/>
      </c>
      <c r="N15" s="25">
        <f>IF(M15="","",IF(M15&gt;=0,"أصل عقد","التزام عقد"))</f>
        <v/>
      </c>
      <c r="O15" s="24">
        <f>IF(G15="","",G15-N(E15))</f>
        <v/>
      </c>
    </row>
    <row r="16">
      <c r="A16" s="21" t="n"/>
      <c r="B16" s="21" t="n"/>
      <c r="C16" s="22" t="n"/>
      <c r="D16" s="22" t="n"/>
      <c r="E16" s="22" t="n"/>
      <c r="F16" s="23">
        <f>IF(OR(A16="",N(D16)=0),"",MIN(1,N(E16)/D16))</f>
        <v/>
      </c>
      <c r="G16" s="24">
        <f>IF(F16="","",C16*F16)</f>
        <v/>
      </c>
      <c r="H16" s="22" t="n"/>
      <c r="I16" s="24">
        <f>IF(G16="","",G16-N(H16))</f>
        <v/>
      </c>
      <c r="J16" s="24">
        <f>IF(F16="","",C16-D16)</f>
        <v/>
      </c>
      <c r="K16" s="24">
        <f>IF(J16="","",IF(J16&gt;=0,0,MAX(0,-J16-MAX(0,N(E16)-G16))))</f>
        <v/>
      </c>
      <c r="L16" s="22" t="n"/>
      <c r="M16" s="24">
        <f>IF(G16="","",G16-N(L16))</f>
        <v/>
      </c>
      <c r="N16" s="25">
        <f>IF(M16="","",IF(M16&gt;=0,"أصل عقد","التزام عقد"))</f>
        <v/>
      </c>
      <c r="O16" s="24">
        <f>IF(G16="","",G16-N(E16))</f>
        <v/>
      </c>
    </row>
    <row r="17">
      <c r="A17" s="21" t="n"/>
      <c r="B17" s="21" t="n"/>
      <c r="C17" s="22" t="n"/>
      <c r="D17" s="22" t="n"/>
      <c r="E17" s="22" t="n"/>
      <c r="F17" s="23">
        <f>IF(OR(A17="",N(D17)=0),"",MIN(1,N(E17)/D17))</f>
        <v/>
      </c>
      <c r="G17" s="24">
        <f>IF(F17="","",C17*F17)</f>
        <v/>
      </c>
      <c r="H17" s="22" t="n"/>
      <c r="I17" s="24">
        <f>IF(G17="","",G17-N(H17))</f>
        <v/>
      </c>
      <c r="J17" s="24">
        <f>IF(F17="","",C17-D17)</f>
        <v/>
      </c>
      <c r="K17" s="24">
        <f>IF(J17="","",IF(J17&gt;=0,0,MAX(0,-J17-MAX(0,N(E17)-G17))))</f>
        <v/>
      </c>
      <c r="L17" s="22" t="n"/>
      <c r="M17" s="24">
        <f>IF(G17="","",G17-N(L17))</f>
        <v/>
      </c>
      <c r="N17" s="25">
        <f>IF(M17="","",IF(M17&gt;=0,"أصل عقد","التزام عقد"))</f>
        <v/>
      </c>
      <c r="O17" s="24">
        <f>IF(G17="","",G17-N(E17))</f>
        <v/>
      </c>
    </row>
    <row r="18">
      <c r="A18" s="21" t="n"/>
      <c r="B18" s="21" t="n"/>
      <c r="C18" s="22" t="n"/>
      <c r="D18" s="22" t="n"/>
      <c r="E18" s="22" t="n"/>
      <c r="F18" s="23">
        <f>IF(OR(A18="",N(D18)=0),"",MIN(1,N(E18)/D18))</f>
        <v/>
      </c>
      <c r="G18" s="24">
        <f>IF(F18="","",C18*F18)</f>
        <v/>
      </c>
      <c r="H18" s="22" t="n"/>
      <c r="I18" s="24">
        <f>IF(G18="","",G18-N(H18))</f>
        <v/>
      </c>
      <c r="J18" s="24">
        <f>IF(F18="","",C18-D18)</f>
        <v/>
      </c>
      <c r="K18" s="24">
        <f>IF(J18="","",IF(J18&gt;=0,0,MAX(0,-J18-MAX(0,N(E18)-G18))))</f>
        <v/>
      </c>
      <c r="L18" s="22" t="n"/>
      <c r="M18" s="24">
        <f>IF(G18="","",G18-N(L18))</f>
        <v/>
      </c>
      <c r="N18" s="25">
        <f>IF(M18="","",IF(M18&gt;=0,"أصل عقد","التزام عقد"))</f>
        <v/>
      </c>
      <c r="O18" s="24">
        <f>IF(G18="","",G18-N(E18))</f>
        <v/>
      </c>
    </row>
    <row r="19">
      <c r="A19" s="21" t="n"/>
      <c r="B19" s="21" t="n"/>
      <c r="C19" s="22" t="n"/>
      <c r="D19" s="22" t="n"/>
      <c r="E19" s="22" t="n"/>
      <c r="F19" s="23">
        <f>IF(OR(A19="",N(D19)=0),"",MIN(1,N(E19)/D19))</f>
        <v/>
      </c>
      <c r="G19" s="24">
        <f>IF(F19="","",C19*F19)</f>
        <v/>
      </c>
      <c r="H19" s="22" t="n"/>
      <c r="I19" s="24">
        <f>IF(G19="","",G19-N(H19))</f>
        <v/>
      </c>
      <c r="J19" s="24">
        <f>IF(F19="","",C19-D19)</f>
        <v/>
      </c>
      <c r="K19" s="24">
        <f>IF(J19="","",IF(J19&gt;=0,0,MAX(0,-J19-MAX(0,N(E19)-G19))))</f>
        <v/>
      </c>
      <c r="L19" s="22" t="n"/>
      <c r="M19" s="24">
        <f>IF(G19="","",G19-N(L19))</f>
        <v/>
      </c>
      <c r="N19" s="25">
        <f>IF(M19="","",IF(M19&gt;=0,"أصل عقد","التزام عقد"))</f>
        <v/>
      </c>
      <c r="O19" s="24">
        <f>IF(G19="","",G19-N(E19))</f>
        <v/>
      </c>
    </row>
    <row r="20">
      <c r="A20" s="21" t="n"/>
      <c r="B20" s="21" t="n"/>
      <c r="C20" s="22" t="n"/>
      <c r="D20" s="22" t="n"/>
      <c r="E20" s="22" t="n"/>
      <c r="F20" s="23">
        <f>IF(OR(A20="",N(D20)=0),"",MIN(1,N(E20)/D20))</f>
        <v/>
      </c>
      <c r="G20" s="24">
        <f>IF(F20="","",C20*F20)</f>
        <v/>
      </c>
      <c r="H20" s="22" t="n"/>
      <c r="I20" s="24">
        <f>IF(G20="","",G20-N(H20))</f>
        <v/>
      </c>
      <c r="J20" s="24">
        <f>IF(F20="","",C20-D20)</f>
        <v/>
      </c>
      <c r="K20" s="24">
        <f>IF(J20="","",IF(J20&gt;=0,0,MAX(0,-J20-MAX(0,N(E20)-G20))))</f>
        <v/>
      </c>
      <c r="L20" s="22" t="n"/>
      <c r="M20" s="24">
        <f>IF(G20="","",G20-N(L20))</f>
        <v/>
      </c>
      <c r="N20" s="25">
        <f>IF(M20="","",IF(M20&gt;=0,"أصل عقد","التزام عقد"))</f>
        <v/>
      </c>
      <c r="O20" s="24">
        <f>IF(G20="","",G20-N(E20))</f>
        <v/>
      </c>
    </row>
    <row r="21">
      <c r="A21" s="26" t="inlineStr">
        <is>
          <t>الإجمالي</t>
        </is>
      </c>
      <c r="B21" s="27" t="n"/>
      <c r="C21" s="28">
        <f>SUM(C6:C20)</f>
        <v/>
      </c>
      <c r="D21" s="28">
        <f>SUM(D6:D20)</f>
        <v/>
      </c>
      <c r="E21" s="28">
        <f>SUM(E6:E20)</f>
        <v/>
      </c>
      <c r="F21" s="27" t="n"/>
      <c r="G21" s="28">
        <f>SUM(G6:G20)</f>
        <v/>
      </c>
      <c r="H21" s="28">
        <f>SUM(H6:H20)</f>
        <v/>
      </c>
      <c r="I21" s="28">
        <f>SUM(I6:I20)</f>
        <v/>
      </c>
      <c r="J21" s="28">
        <f>SUM(J6:J20)</f>
        <v/>
      </c>
      <c r="K21" s="28">
        <f>SUM(K6:K20)</f>
        <v/>
      </c>
      <c r="L21" s="28">
        <f>SUM(L6:L20)</f>
        <v/>
      </c>
      <c r="M21" s="28">
        <f>SUM(M6:M20)</f>
        <v/>
      </c>
      <c r="N21" s="27" t="n"/>
      <c r="O21" s="28">
        <f>SUM(O6:O20)</f>
        <v/>
      </c>
    </row>
  </sheetData>
  <sheetProtection selectLockedCells="0" selectUnlockedCells="0" sheet="1" objects="0" insertRows="1" insertHyperlinks="1" autoFilter="0" scenarios="0" formatColumns="0" deleteColumns="1" insertColumns="1" pivotTables="1" deleteRows="1" formatCells="0" formatRows="0" sort="0"/>
  <mergeCells count="2">
    <mergeCell ref="A1:O1"/>
    <mergeCell ref="A2:O2"/>
  </mergeCells>
  <conditionalFormatting sqref="K6:K20">
    <cfRule type="cellIs" priority="1" operator="greaterThan" dxfId="0">
      <formula>0</formula>
    </cfRule>
  </conditionalFormatting>
  <conditionalFormatting sqref="N6:N20">
    <cfRule type="cellIs" priority="2" operator="equal" dxfId="1">
      <formula>"التزام عقد"</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50" customWidth="1" min="1" max="1"/>
    <col width="18" customWidth="1" min="2" max="2"/>
  </cols>
  <sheetData>
    <row r="1" ht="30" customHeight="1">
      <c r="A1" s="15" t="inlineStr">
        <is>
          <t>الأثر على القوائم المالية</t>
        </is>
      </c>
      <c r="B1" s="16" t="n"/>
    </row>
    <row r="4">
      <c r="A4" s="18" t="inlineStr">
        <is>
          <t>إيراد الفترة (قائمة الدخل)</t>
        </is>
      </c>
      <c r="B4" s="29">
        <f>'العقود'!I21</f>
        <v/>
      </c>
    </row>
    <row r="5">
      <c r="A5" s="30" t="inlineStr">
        <is>
          <t>التكلفة الفعلية حتى تاريخه</t>
        </is>
      </c>
      <c r="B5" s="24">
        <f>'العقود'!E21</f>
        <v/>
      </c>
    </row>
    <row r="6">
      <c r="A6" s="30" t="inlineStr">
        <is>
          <t>الإيراد المكتسب حتى تاريخه</t>
        </is>
      </c>
      <c r="B6" s="24">
        <f>'العقود'!G21</f>
        <v/>
      </c>
    </row>
    <row r="7">
      <c r="A7" s="30" t="inlineStr">
        <is>
          <t>مخصص العقود الخاسرة (التزام)</t>
        </is>
      </c>
      <c r="B7" s="24">
        <f>'العقود'!K21</f>
        <v/>
      </c>
    </row>
    <row r="8">
      <c r="A8" s="18" t="inlineStr">
        <is>
          <t>مجمل الربح حتى تاريخه بعد المخصص</t>
        </is>
      </c>
      <c r="B8" s="29">
        <f>'العقود'!O21-'العقود'!K21</f>
        <v/>
      </c>
    </row>
    <row r="9">
      <c r="A9" s="30" t="inlineStr">
        <is>
          <t>أصول العقود (المركز المالي - أصول متداولة)</t>
        </is>
      </c>
      <c r="B9" s="24">
        <f>SUMIF('العقود'!M6:M20,"&gt;0")</f>
        <v/>
      </c>
    </row>
    <row r="10">
      <c r="A10" s="30" t="inlineStr">
        <is>
          <t>التزامات العقود (المركز المالي - خصوم متداولة)</t>
        </is>
      </c>
      <c r="B10" s="24">
        <f>-SUMIF('العقود'!M6:M20,"&lt;0")</f>
        <v/>
      </c>
    </row>
    <row r="12" ht="62" customHeight="1">
      <c r="A12" s="17" t="inlineStr">
        <is>
          <t>قيد الفترة لكل عقد: من حـ/ أصل العقد (أو التزام العقد) إلى حـ/ إيراد العقود بمبلغ إيراد الفترة. وعند إصدار المستخلص: من حـ/ العملاء إلى حـ/ أصل العقد. والخسارة المتوقعة: من حـ/ خسائر عقود مرهقة إلى حـ/ مخصص العقود الخاسرة.</t>
        </is>
      </c>
    </row>
  </sheetData>
  <sheetProtection selectLockedCells="0" selectUnlockedCells="0" sheet="1" objects="0" insertRows="1" insertHyperlinks="1" autoFilter="0" scenarios="0" formatColumns="0" deleteColumns="1" insertColumns="1" pivotTables="1" deleteRows="1" formatCells="0" formatRows="0" sort="0"/>
  <mergeCells count="2">
    <mergeCell ref="A1:B1"/>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2026-10-29T09:55:58Z</dcterms:created>
  <dcterms:modified xmlns:dcterms="http://purl.org/dc/terms/" xmlns:xsi="http://www.w3.org/2001/XMLSchema-instance" xsi:type="dcterms:W3CDTF">2026-10-29T09:55:58Z</dcterms:modified>
</cp:coreProperties>
</file>