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طابقة" sheetId="3" state="visible" r:id="rId3"/>
  </sheets>
  <definedNames>
    <definedName name="_xlnm.Print_Area" localSheetId="2">'المطابقة'!$A$1:$N$18</definedName>
  </definedNames>
  <calcPr calcId="124519" fullCalcOnLoad="1"/>
</workbook>
</file>

<file path=xl/styles.xml><?xml version="1.0" encoding="utf-8"?>
<styleSheet xmlns="http://schemas.openxmlformats.org/spreadsheetml/2006/main">
  <numFmts count="4">
    <numFmt numFmtId="164" formatCode="0.0%"/>
    <numFmt numFmtId="165" formatCode="#,##0.00;[Red]-#,##0.00"/>
    <numFmt numFmtId="166" formatCode="#,##0;[Red]-#,##0"/>
    <numFmt numFmtId="167" formatCode="0&quot; شهر&quot;"/>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6"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166" fontId="16" fillId="5" borderId="3" applyAlignment="1" pivotButton="0" quotePrefix="0" xfId="0">
      <alignment horizontal="center" vertical="center"/>
    </xf>
    <xf numFmtId="165" fontId="16" fillId="5" borderId="3" applyAlignment="1" pivotButton="0" quotePrefix="0" xfId="0">
      <alignment horizontal="center" vertical="center"/>
    </xf>
    <xf numFmtId="167" fontId="16" fillId="5" borderId="3"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274E13"/>
      </font>
      <fill>
        <patternFill patternType="solid">
          <fgColor rgb="00D9EAD3"/>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مطابقة ضريبة القيمة المضافة بين الدفاتر والإقرارات</t>
        </is>
      </c>
    </row>
    <row r="2" ht="4" customHeight="1">
      <c r="A2" s="9" t="n"/>
    </row>
    <row r="4" ht="22" customHeight="1">
      <c r="B4" s="10" t="inlineStr">
        <is>
          <t>فكرة القالب</t>
        </is>
      </c>
    </row>
    <row r="5" ht="50" customHeight="1">
      <c r="A5" s="11" t="inlineStr">
        <is>
          <t>•</t>
        </is>
      </c>
      <c r="B5" s="12" t="inlineStr">
        <is>
          <t>يطابق شهرًا بشهر ضريبة المخرجات والمدخلات المسجلة في الدفاتر مع ما ورد في الإقرار الشهري ومع المسدد فعلًا، ويعيد حساب ضريبة المخرجات من المبيعات الخاضعة، ويظهر الشهور التي تحتاج مراجعة قبل الفحص الضريبي.</t>
        </is>
      </c>
    </row>
    <row r="6" ht="22" customHeight="1">
      <c r="B6" s="10" t="inlineStr">
        <is>
          <t>خطوات الاستخدام</t>
        </is>
      </c>
    </row>
    <row r="7" ht="18" customHeight="1">
      <c r="A7" s="11" t="inlineStr">
        <is>
          <t>•</t>
        </is>
      </c>
      <c r="B7" s="12" t="inlineStr">
        <is>
          <t>اكتب نسبة الضريبة وحد التسامح (فرق التقريب المقبول) أعلى ورقة «المطابقة».</t>
        </is>
      </c>
    </row>
    <row r="8" ht="34" customHeight="1">
      <c r="A8" s="11" t="inlineStr">
        <is>
          <t>•</t>
        </is>
      </c>
      <c r="B8" s="12" t="inlineStr">
        <is>
          <t>لكل شهر انقل من ميزان المراجعة المبيعات والمشتريات الخاضعة ورصيدي ضريبة المخرجات والمدخلات، ومن الإقرار ضريبة المخرجات والمدخلات، ثم المبلغ المسدد.</t>
        </is>
      </c>
    </row>
    <row r="9" ht="18" customHeight="1">
      <c r="A9" s="11" t="inlineStr">
        <is>
          <t>•</t>
        </is>
      </c>
      <c r="B9" s="12" t="inlineStr">
        <is>
          <t>تظهر الفروق في ثلاث خانات (المخرجات، المدخلات، السداد) وحالة الشهر: مطابق أو راجع.</t>
        </is>
      </c>
    </row>
    <row r="10" ht="22" customHeight="1">
      <c r="B10" s="10" t="inlineStr">
        <is>
          <t>ملاحظات</t>
        </is>
      </c>
    </row>
    <row r="11" ht="34" customHeight="1">
      <c r="A11" s="11" t="inlineStr">
        <is>
          <t>•</t>
        </is>
      </c>
      <c r="B11" s="12" t="inlineStr">
        <is>
          <t>الفرق في المخرجات غالبًا فاتورة لم تدخل الإقرار أو قيد في شهر خطأ، والفرق في المدخلات فاتورة مورد غير مسجلة أو غير مقبولة. صحح في إقرار معدل أو في الشهر التالي حسب القانون.</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18"/>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9" customWidth="1" min="14" max="14"/>
  </cols>
  <sheetData>
    <row r="1" ht="30" customHeight="1">
      <c r="A1" s="15" t="inlineStr">
        <is>
          <t>مطابقة ضريبة القيمة المضافة - سنة 2026</t>
        </is>
      </c>
      <c r="B1" s="16" t="n"/>
      <c r="C1" s="16" t="n"/>
      <c r="D1" s="16" t="n"/>
      <c r="E1" s="16" t="n"/>
      <c r="F1" s="16" t="n"/>
      <c r="G1" s="16" t="n"/>
      <c r="H1" s="16" t="n"/>
      <c r="I1" s="16" t="n"/>
      <c r="J1" s="16" t="n"/>
      <c r="K1" s="16" t="n"/>
      <c r="L1" s="16" t="n"/>
      <c r="M1" s="16" t="n"/>
      <c r="N1" s="16" t="n"/>
    </row>
    <row r="2" ht="30" customHeight="1">
      <c r="A2" s="17" t="inlineStr">
        <is>
          <t>الخلايا الصفراء للإدخال. الفرق الموجب = الدفاتر أكبر من الإقرار.</t>
        </is>
      </c>
    </row>
    <row r="3">
      <c r="A3" s="18" t="inlineStr">
        <is>
          <t>نسبة الضريبة</t>
        </is>
      </c>
      <c r="B3" s="19" t="n">
        <v>0.14</v>
      </c>
      <c r="D3" s="18" t="inlineStr">
        <is>
          <t>حد التسامح</t>
        </is>
      </c>
      <c r="E3" s="20" t="n">
        <v>1</v>
      </c>
    </row>
    <row r="5" ht="56" customHeight="1">
      <c r="A5" s="21" t="inlineStr">
        <is>
          <t>الشهر</t>
        </is>
      </c>
      <c r="B5" s="21" t="inlineStr">
        <is>
          <t>المبيعات الخاضعة (دفاتر)</t>
        </is>
      </c>
      <c r="C5" s="21" t="inlineStr">
        <is>
          <t>ضريبة المخرجات (دفاتر)</t>
        </is>
      </c>
      <c r="D5" s="21" t="inlineStr">
        <is>
          <t>المخرجات المحسوبة</t>
        </is>
      </c>
      <c r="E5" s="21" t="inlineStr">
        <is>
          <t>المخرجات (إقرار)</t>
        </is>
      </c>
      <c r="F5" s="21" t="inlineStr">
        <is>
          <t>فرق المخرجات</t>
        </is>
      </c>
      <c r="G5" s="21" t="inlineStr">
        <is>
          <t>المشتريات الخاضعة (دفاتر)</t>
        </is>
      </c>
      <c r="H5" s="21" t="inlineStr">
        <is>
          <t>ضريبة المدخلات (دفاتر)</t>
        </is>
      </c>
      <c r="I5" s="21" t="inlineStr">
        <is>
          <t>المدخلات (إقرار)</t>
        </is>
      </c>
      <c r="J5" s="21" t="inlineStr">
        <is>
          <t>فرق المدخلات</t>
        </is>
      </c>
      <c r="K5" s="21" t="inlineStr">
        <is>
          <t>صافي الضريبة (إقرار)</t>
        </is>
      </c>
      <c r="L5" s="21" t="inlineStr">
        <is>
          <t>المسدد</t>
        </is>
      </c>
      <c r="M5" s="21" t="inlineStr">
        <is>
          <t>فرق السداد</t>
        </is>
      </c>
      <c r="N5" s="21" t="inlineStr">
        <is>
          <t>الحالة</t>
        </is>
      </c>
    </row>
    <row r="6">
      <c r="A6" s="22" t="inlineStr">
        <is>
          <t>يناير</t>
        </is>
      </c>
      <c r="B6" s="23" t="n">
        <v>4200000</v>
      </c>
      <c r="C6" s="20" t="n">
        <v>588000</v>
      </c>
      <c r="D6" s="24">
        <f>ROUND(N(B6)*$B$3,2)</f>
        <v/>
      </c>
      <c r="E6" s="20" t="n">
        <v>588000</v>
      </c>
      <c r="F6" s="24">
        <f>N(C6)-N(E6)</f>
        <v/>
      </c>
      <c r="G6" s="23" t="n">
        <v>2600000</v>
      </c>
      <c r="H6" s="20" t="n">
        <v>364000</v>
      </c>
      <c r="I6" s="20" t="n">
        <v>364000</v>
      </c>
      <c r="J6" s="24">
        <f>N(H6)-N(I6)</f>
        <v/>
      </c>
      <c r="K6" s="24">
        <f>N(E6)-N(I6)</f>
        <v/>
      </c>
      <c r="L6" s="20" t="n">
        <v>224000</v>
      </c>
      <c r="M6" s="24">
        <f>K6-N(L6)</f>
        <v/>
      </c>
      <c r="N6" s="25">
        <f>IF(B6="","",IF(AND(ABS(F6)&lt;=$E$3,ABS(J6)&lt;=$E$3,ABS(M6)&lt;=$E$3,ABS(C6-D6)&lt;=$E$3),"مطابق","راجع"))</f>
        <v/>
      </c>
    </row>
    <row r="7">
      <c r="A7" s="22" t="inlineStr">
        <is>
          <t>فبراير</t>
        </is>
      </c>
      <c r="B7" s="23" t="n">
        <v>3900000</v>
      </c>
      <c r="C7" s="20" t="n">
        <v>546000</v>
      </c>
      <c r="D7" s="24">
        <f>ROUND(N(B7)*$B$3,2)</f>
        <v/>
      </c>
      <c r="E7" s="20" t="n">
        <v>546000</v>
      </c>
      <c r="F7" s="24">
        <f>N(C7)-N(E7)</f>
        <v/>
      </c>
      <c r="G7" s="23" t="n">
        <v>2400000</v>
      </c>
      <c r="H7" s="20" t="n">
        <v>336000</v>
      </c>
      <c r="I7" s="20" t="n">
        <v>336000</v>
      </c>
      <c r="J7" s="24">
        <f>N(H7)-N(I7)</f>
        <v/>
      </c>
      <c r="K7" s="24">
        <f>N(E7)-N(I7)</f>
        <v/>
      </c>
      <c r="L7" s="20" t="n">
        <v>210000</v>
      </c>
      <c r="M7" s="24">
        <f>K7-N(L7)</f>
        <v/>
      </c>
      <c r="N7" s="25">
        <f>IF(B7="","",IF(AND(ABS(F7)&lt;=$E$3,ABS(J7)&lt;=$E$3,ABS(M7)&lt;=$E$3,ABS(C7-D7)&lt;=$E$3),"مطابق","راجع"))</f>
        <v/>
      </c>
    </row>
    <row r="8">
      <c r="A8" s="22" t="inlineStr">
        <is>
          <t>مارس</t>
        </is>
      </c>
      <c r="B8" s="23" t="n">
        <v>4500000</v>
      </c>
      <c r="C8" s="20" t="n">
        <v>630000</v>
      </c>
      <c r="D8" s="24">
        <f>ROUND(N(B8)*$B$3,2)</f>
        <v/>
      </c>
      <c r="E8" s="20" t="n">
        <v>624400</v>
      </c>
      <c r="F8" s="24">
        <f>N(C8)-N(E8)</f>
        <v/>
      </c>
      <c r="G8" s="23" t="n">
        <v>2900000</v>
      </c>
      <c r="H8" s="20" t="n">
        <v>406000</v>
      </c>
      <c r="I8" s="20" t="n">
        <v>406000</v>
      </c>
      <c r="J8" s="24">
        <f>N(H8)-N(I8)</f>
        <v/>
      </c>
      <c r="K8" s="24">
        <f>N(E8)-N(I8)</f>
        <v/>
      </c>
      <c r="L8" s="20" t="n">
        <v>218400</v>
      </c>
      <c r="M8" s="24">
        <f>K8-N(L8)</f>
        <v/>
      </c>
      <c r="N8" s="25">
        <f>IF(B8="","",IF(AND(ABS(F8)&lt;=$E$3,ABS(J8)&lt;=$E$3,ABS(M8)&lt;=$E$3,ABS(C8-D8)&lt;=$E$3),"مطابق","راجع"))</f>
        <v/>
      </c>
    </row>
    <row r="9">
      <c r="A9" s="22" t="inlineStr">
        <is>
          <t>أبريل</t>
        </is>
      </c>
      <c r="B9" s="23" t="n">
        <v>4800000</v>
      </c>
      <c r="C9" s="20" t="n">
        <v>672000</v>
      </c>
      <c r="D9" s="24">
        <f>ROUND(N(B9)*$B$3,2)</f>
        <v/>
      </c>
      <c r="E9" s="20" t="n">
        <v>672000</v>
      </c>
      <c r="F9" s="24">
        <f>N(C9)-N(E9)</f>
        <v/>
      </c>
      <c r="G9" s="23" t="n">
        <v>3100000</v>
      </c>
      <c r="H9" s="20" t="n">
        <v>434000</v>
      </c>
      <c r="I9" s="20" t="n">
        <v>434000</v>
      </c>
      <c r="J9" s="24">
        <f>N(H9)-N(I9)</f>
        <v/>
      </c>
      <c r="K9" s="24">
        <f>N(E9)-N(I9)</f>
        <v/>
      </c>
      <c r="L9" s="20" t="n">
        <v>238000</v>
      </c>
      <c r="M9" s="24">
        <f>K9-N(L9)</f>
        <v/>
      </c>
      <c r="N9" s="25">
        <f>IF(B9="","",IF(AND(ABS(F9)&lt;=$E$3,ABS(J9)&lt;=$E$3,ABS(M9)&lt;=$E$3,ABS(C9-D9)&lt;=$E$3),"مطابق","راجع"))</f>
        <v/>
      </c>
    </row>
    <row r="10">
      <c r="A10" s="22" t="inlineStr">
        <is>
          <t>مايو</t>
        </is>
      </c>
      <c r="B10" s="23" t="n">
        <v>4400000</v>
      </c>
      <c r="C10" s="20" t="n">
        <v>616000</v>
      </c>
      <c r="D10" s="24">
        <f>ROUND(N(B10)*$B$3,2)</f>
        <v/>
      </c>
      <c r="E10" s="20" t="n">
        <v>616000</v>
      </c>
      <c r="F10" s="24">
        <f>N(C10)-N(E10)</f>
        <v/>
      </c>
      <c r="G10" s="23" t="n">
        <v>2700000</v>
      </c>
      <c r="H10" s="20" t="n">
        <v>378000</v>
      </c>
      <c r="I10" s="20" t="n">
        <v>378000</v>
      </c>
      <c r="J10" s="24">
        <f>N(H10)-N(I10)</f>
        <v/>
      </c>
      <c r="K10" s="24">
        <f>N(E10)-N(I10)</f>
        <v/>
      </c>
      <c r="L10" s="20" t="n">
        <v>238000</v>
      </c>
      <c r="M10" s="24">
        <f>K10-N(L10)</f>
        <v/>
      </c>
      <c r="N10" s="25">
        <f>IF(B10="","",IF(AND(ABS(F10)&lt;=$E$3,ABS(J10)&lt;=$E$3,ABS(M10)&lt;=$E$3,ABS(C10-D10)&lt;=$E$3),"مطابق","راجع"))</f>
        <v/>
      </c>
    </row>
    <row r="11">
      <c r="A11" s="22" t="inlineStr">
        <is>
          <t>يونيو</t>
        </is>
      </c>
      <c r="B11" s="23" t="n">
        <v>5100000</v>
      </c>
      <c r="C11" s="20" t="n">
        <v>714000</v>
      </c>
      <c r="D11" s="24">
        <f>ROUND(N(B11)*$B$3,2)</f>
        <v/>
      </c>
      <c r="E11" s="20" t="n">
        <v>714000</v>
      </c>
      <c r="F11" s="24">
        <f>N(C11)-N(E11)</f>
        <v/>
      </c>
      <c r="G11" s="23" t="n">
        <v>3300000</v>
      </c>
      <c r="H11" s="20" t="n">
        <v>462000</v>
      </c>
      <c r="I11" s="20" t="n">
        <v>462000</v>
      </c>
      <c r="J11" s="24">
        <f>N(H11)-N(I11)</f>
        <v/>
      </c>
      <c r="K11" s="24">
        <f>N(E11)-N(I11)</f>
        <v/>
      </c>
      <c r="L11" s="20" t="n">
        <v>252000</v>
      </c>
      <c r="M11" s="24">
        <f>K11-N(L11)</f>
        <v/>
      </c>
      <c r="N11" s="25">
        <f>IF(B11="","",IF(AND(ABS(F11)&lt;=$E$3,ABS(J11)&lt;=$E$3,ABS(M11)&lt;=$E$3,ABS(C11-D11)&lt;=$E$3),"مطابق","راجع"))</f>
        <v/>
      </c>
    </row>
    <row r="12">
      <c r="A12" s="22" t="inlineStr">
        <is>
          <t>يوليو</t>
        </is>
      </c>
      <c r="B12" s="23" t="n">
        <v>4700000</v>
      </c>
      <c r="C12" s="20" t="n">
        <v>659400</v>
      </c>
      <c r="D12" s="24">
        <f>ROUND(N(B12)*$B$3,2)</f>
        <v/>
      </c>
      <c r="E12" s="20" t="n">
        <v>658000</v>
      </c>
      <c r="F12" s="24">
        <f>N(C12)-N(E12)</f>
        <v/>
      </c>
      <c r="G12" s="23" t="n">
        <v>3000000</v>
      </c>
      <c r="H12" s="20" t="n">
        <v>420000</v>
      </c>
      <c r="I12" s="20" t="n">
        <v>420000</v>
      </c>
      <c r="J12" s="24">
        <f>N(H12)-N(I12)</f>
        <v/>
      </c>
      <c r="K12" s="24">
        <f>N(E12)-N(I12)</f>
        <v/>
      </c>
      <c r="L12" s="20" t="n">
        <v>238000</v>
      </c>
      <c r="M12" s="24">
        <f>K12-N(L12)</f>
        <v/>
      </c>
      <c r="N12" s="25">
        <f>IF(B12="","",IF(AND(ABS(F12)&lt;=$E$3,ABS(J12)&lt;=$E$3,ABS(M12)&lt;=$E$3,ABS(C12-D12)&lt;=$E$3),"مطابق","راجع"))</f>
        <v/>
      </c>
    </row>
    <row r="13">
      <c r="A13" s="22" t="inlineStr">
        <is>
          <t>أغسطس</t>
        </is>
      </c>
      <c r="B13" s="23" t="n">
        <v>4300000</v>
      </c>
      <c r="C13" s="20" t="n">
        <v>602000</v>
      </c>
      <c r="D13" s="24">
        <f>ROUND(N(B13)*$B$3,2)</f>
        <v/>
      </c>
      <c r="E13" s="20" t="n">
        <v>602000</v>
      </c>
      <c r="F13" s="24">
        <f>N(C13)-N(E13)</f>
        <v/>
      </c>
      <c r="G13" s="23" t="n">
        <v>2800000</v>
      </c>
      <c r="H13" s="20" t="n">
        <v>392000</v>
      </c>
      <c r="I13" s="20" t="n">
        <v>392000</v>
      </c>
      <c r="J13" s="24">
        <f>N(H13)-N(I13)</f>
        <v/>
      </c>
      <c r="K13" s="24">
        <f>N(E13)-N(I13)</f>
        <v/>
      </c>
      <c r="L13" s="20" t="n">
        <v>210000</v>
      </c>
      <c r="M13" s="24">
        <f>K13-N(L13)</f>
        <v/>
      </c>
      <c r="N13" s="25">
        <f>IF(B13="","",IF(AND(ABS(F13)&lt;=$E$3,ABS(J13)&lt;=$E$3,ABS(M13)&lt;=$E$3,ABS(C13-D13)&lt;=$E$3),"مطابق","راجع"))</f>
        <v/>
      </c>
    </row>
    <row r="14">
      <c r="A14" s="22" t="inlineStr">
        <is>
          <t>سبتمبر</t>
        </is>
      </c>
      <c r="B14" s="23" t="n">
        <v>4900000</v>
      </c>
      <c r="C14" s="20" t="n">
        <v>686000</v>
      </c>
      <c r="D14" s="24">
        <f>ROUND(N(B14)*$B$3,2)</f>
        <v/>
      </c>
      <c r="E14" s="20" t="n">
        <v>686000</v>
      </c>
      <c r="F14" s="24">
        <f>N(C14)-N(E14)</f>
        <v/>
      </c>
      <c r="G14" s="23" t="n">
        <v>3200000</v>
      </c>
      <c r="H14" s="20" t="n">
        <v>448000</v>
      </c>
      <c r="I14" s="20" t="n">
        <v>452000</v>
      </c>
      <c r="J14" s="24">
        <f>N(H14)-N(I14)</f>
        <v/>
      </c>
      <c r="K14" s="24">
        <f>N(E14)-N(I14)</f>
        <v/>
      </c>
      <c r="L14" s="20" t="n">
        <v>234000</v>
      </c>
      <c r="M14" s="24">
        <f>K14-N(L14)</f>
        <v/>
      </c>
      <c r="N14" s="25">
        <f>IF(B14="","",IF(AND(ABS(F14)&lt;=$E$3,ABS(J14)&lt;=$E$3,ABS(M14)&lt;=$E$3,ABS(C14-D14)&lt;=$E$3),"مطابق","راجع"))</f>
        <v/>
      </c>
    </row>
    <row r="15">
      <c r="A15" s="22" t="inlineStr">
        <is>
          <t>أكتوبر</t>
        </is>
      </c>
      <c r="B15" s="23" t="n">
        <v>5300000</v>
      </c>
      <c r="C15" s="20" t="n">
        <v>742000</v>
      </c>
      <c r="D15" s="24">
        <f>ROUND(N(B15)*$B$3,2)</f>
        <v/>
      </c>
      <c r="E15" s="20" t="n">
        <v>742000</v>
      </c>
      <c r="F15" s="24">
        <f>N(C15)-N(E15)</f>
        <v/>
      </c>
      <c r="G15" s="23" t="n">
        <v>3400000</v>
      </c>
      <c r="H15" s="20" t="n">
        <v>476000</v>
      </c>
      <c r="I15" s="20" t="n">
        <v>476000</v>
      </c>
      <c r="J15" s="24">
        <f>N(H15)-N(I15)</f>
        <v/>
      </c>
      <c r="K15" s="24">
        <f>N(E15)-N(I15)</f>
        <v/>
      </c>
      <c r="L15" s="20" t="n">
        <v>254000</v>
      </c>
      <c r="M15" s="24">
        <f>K15-N(L15)</f>
        <v/>
      </c>
      <c r="N15" s="25">
        <f>IF(B15="","",IF(AND(ABS(F15)&lt;=$E$3,ABS(J15)&lt;=$E$3,ABS(M15)&lt;=$E$3,ABS(C15-D15)&lt;=$E$3),"مطابق","راجع"))</f>
        <v/>
      </c>
    </row>
    <row r="16">
      <c r="A16" s="22" t="inlineStr">
        <is>
          <t>نوفمبر</t>
        </is>
      </c>
      <c r="B16" s="23" t="n">
        <v>5600000</v>
      </c>
      <c r="C16" s="20" t="n">
        <v>784000</v>
      </c>
      <c r="D16" s="24">
        <f>ROUND(N(B16)*$B$3,2)</f>
        <v/>
      </c>
      <c r="E16" s="20" t="n">
        <v>784000</v>
      </c>
      <c r="F16" s="24">
        <f>N(C16)-N(E16)</f>
        <v/>
      </c>
      <c r="G16" s="23" t="n">
        <v>3600000</v>
      </c>
      <c r="H16" s="20" t="n">
        <v>504000</v>
      </c>
      <c r="I16" s="20" t="n">
        <v>504000</v>
      </c>
      <c r="J16" s="24">
        <f>N(H16)-N(I16)</f>
        <v/>
      </c>
      <c r="K16" s="24">
        <f>N(E16)-N(I16)</f>
        <v/>
      </c>
      <c r="L16" s="20" t="n">
        <v>280000</v>
      </c>
      <c r="M16" s="24">
        <f>K16-N(L16)</f>
        <v/>
      </c>
      <c r="N16" s="25">
        <f>IF(B16="","",IF(AND(ABS(F16)&lt;=$E$3,ABS(J16)&lt;=$E$3,ABS(M16)&lt;=$E$3,ABS(C16-D16)&lt;=$E$3),"مطابق","راجع"))</f>
        <v/>
      </c>
    </row>
    <row r="17">
      <c r="A17" s="22" t="inlineStr">
        <is>
          <t>ديسمبر</t>
        </is>
      </c>
      <c r="B17" s="23" t="n">
        <v>6000000</v>
      </c>
      <c r="C17" s="20" t="n">
        <v>840000</v>
      </c>
      <c r="D17" s="24">
        <f>ROUND(N(B17)*$B$3,2)</f>
        <v/>
      </c>
      <c r="E17" s="20" t="n">
        <v>840000</v>
      </c>
      <c r="F17" s="24">
        <f>N(C17)-N(E17)</f>
        <v/>
      </c>
      <c r="G17" s="23" t="n">
        <v>3900000</v>
      </c>
      <c r="H17" s="20" t="n">
        <v>546000</v>
      </c>
      <c r="I17" s="20" t="n">
        <v>546000</v>
      </c>
      <c r="J17" s="24">
        <f>N(H17)-N(I17)</f>
        <v/>
      </c>
      <c r="K17" s="24">
        <f>N(E17)-N(I17)</f>
        <v/>
      </c>
      <c r="L17" s="20" t="n">
        <v>294000</v>
      </c>
      <c r="M17" s="24">
        <f>K17-N(L17)</f>
        <v/>
      </c>
      <c r="N17" s="25">
        <f>IF(B17="","",IF(AND(ABS(F17)&lt;=$E$3,ABS(J17)&lt;=$E$3,ABS(M17)&lt;=$E$3,ABS(C17-D17)&lt;=$E$3),"مطابق","راجع"))</f>
        <v/>
      </c>
    </row>
    <row r="18">
      <c r="A18" s="26" t="inlineStr">
        <is>
          <t>الإجمالي</t>
        </is>
      </c>
      <c r="B18" s="27">
        <f>SUM(B6:B17)</f>
        <v/>
      </c>
      <c r="C18" s="28">
        <f>SUM(C6:C17)</f>
        <v/>
      </c>
      <c r="D18" s="28">
        <f>SUM(D6:D17)</f>
        <v/>
      </c>
      <c r="E18" s="28">
        <f>SUM(E6:E17)</f>
        <v/>
      </c>
      <c r="F18" s="28">
        <f>SUM(F6:F17)</f>
        <v/>
      </c>
      <c r="G18" s="27">
        <f>SUM(G6:G17)</f>
        <v/>
      </c>
      <c r="H18" s="28">
        <f>SUM(H6:H17)</f>
        <v/>
      </c>
      <c r="I18" s="28">
        <f>SUM(I6:I17)</f>
        <v/>
      </c>
      <c r="J18" s="28">
        <f>SUM(J6:J17)</f>
        <v/>
      </c>
      <c r="K18" s="28">
        <f>SUM(K6:K17)</f>
        <v/>
      </c>
      <c r="L18" s="28">
        <f>SUM(L6:L17)</f>
        <v/>
      </c>
      <c r="M18" s="28">
        <f>SUM(M6:M17)</f>
        <v/>
      </c>
      <c r="N18" s="29">
        <f>COUNTIF(N6:N17,"راجع")</f>
        <v/>
      </c>
    </row>
  </sheetData>
  <sheetProtection selectLockedCells="0" selectUnlockedCells="0" sheet="1" objects="0" insertRows="1" insertHyperlinks="1" autoFilter="0" scenarios="0" formatColumns="0" deleteColumns="1" insertColumns="1" pivotTables="1" deleteRows="1" formatCells="0" formatRows="0" sort="0"/>
  <mergeCells count="2">
    <mergeCell ref="A2:N2"/>
    <mergeCell ref="A1:N1"/>
  </mergeCells>
  <conditionalFormatting sqref="N6:N17">
    <cfRule type="cellIs" priority="1" operator="equal" dxfId="0">
      <formula>"راجع"</formula>
    </cfRule>
    <cfRule type="cellIs" priority="2" operator="equal" dxfId="1">
      <formula>"مطابق"</formula>
    </cfRule>
  </conditionalFormatting>
  <conditionalFormatting sqref="F6:F17">
    <cfRule type="expression" priority="3" dxfId="2">
      <formula>ABS(F6)&gt;$E$3</formula>
    </cfRule>
  </conditionalFormatting>
  <conditionalFormatting sqref="J6:J17">
    <cfRule type="expression" priority="4" dxfId="2">
      <formula>ABS(J6)&gt;$E$3</formula>
    </cfRule>
  </conditionalFormatting>
  <conditionalFormatting sqref="M6:M17">
    <cfRule type="expression" priority="5" dxfId="2">
      <formula>ABS(M6)&gt;$E$3</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2026-10-29T10:18:57Z</dcterms:created>
  <dcterms:modified xmlns:dcterms="http://purl.org/dc/terms/" xmlns:xsi="http://www.w3.org/2001/XMLSchema-instance" xsi:type="dcterms:W3CDTF">2026-10-29T10:18:57Z</dcterms:modified>
</cp:coreProperties>
</file>