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خصص" sheetId="3" state="visible" r:id="rId3"/>
  </sheets>
  <definedNames>
    <definedName name="_xlnm.Print_Area" localSheetId="2">'المخصص'!$A$1:$G$40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;[Red]-#,##0.00"/>
    <numFmt numFmtId="166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  <xf numFmtId="0" fontId="0" fillId="0" borderId="6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المكوَّن مقابل الفعلي ورصيد المخصص</a:t>
            </a:r>
          </a:p>
        </rich>
      </tx>
    </title>
    <plotArea>
      <lineChart>
        <grouping val="standard"/>
        <ser>
          <idx val="0"/>
          <order val="0"/>
          <tx>
            <strRef>
              <f>'المخصص'!D5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'المخصص'!$A$6:$A$17</f>
            </numRef>
          </cat>
          <val>
            <numRef>
              <f>'المخصص'!$D$6:$D$17</f>
            </numRef>
          </val>
        </ser>
        <ser>
          <idx val="1"/>
          <order val="1"/>
          <tx>
            <strRef>
              <f>'المخصص'!E5</f>
            </strRef>
          </tx>
          <spPr>
            <a:ln xmlns:a="http://schemas.openxmlformats.org/drawingml/2006/main" w="28000">
              <a:solidFill>
                <a:srgbClr val="B08D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'المخصص'!$A$6:$A$17</f>
            </numRef>
          </cat>
          <val>
            <numRef>
              <f>'المخصص'!$E$6:$E$17</f>
            </numRef>
          </val>
        </ser>
        <ser>
          <idx val="2"/>
          <order val="2"/>
          <tx>
            <strRef>
              <f>'المخصص'!F5</f>
            </strRef>
          </tx>
          <spPr>
            <a:ln xmlns:a="http://schemas.openxmlformats.org/drawingml/2006/main" w="28000">
              <a:solidFill>
                <a:srgbClr val="5B7DB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'المخصص'!$A$6:$A$17</f>
            </numRef>
          </cat>
          <val>
            <numRef>
              <f>'المخصص'!$F$6:$F$17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مخصص ضمان المنتجات المبيعة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يكوّن مخصص الضمان شهريًا على أساس الوحدات المباعة × نسبة المطالبات المتوقعة × متوسط تكلفة المطالبة، ثم يخصم منه تكاليف الضمان الفعلية، فيظهر رصيد المخصص آخر كل شهر ومقارنة الفعلي بالمكوَّن (معيار IAS 37).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أعلى ورقة «المخصص» اكتب نسبة المطالبات المتوقعة ومتوسط تكلفة المطالبة ورصيد المخصص أول السنة.</t>
        </is>
      </c>
    </row>
    <row r="8" ht="18" customHeight="1">
      <c r="A8" s="11" t="inlineStr">
        <is>
          <t>•</t>
        </is>
      </c>
      <c r="B8" s="12" t="inlineStr">
        <is>
          <t>لكل شهر اكتب الوحدات المباعة وتكاليف الضمان الفعلية (قطع غيار وأجور وانتقالات).</t>
        </is>
      </c>
    </row>
    <row r="9" ht="22" customHeight="1">
      <c r="B9" s="10" t="inlineStr">
        <is>
          <t>ملاحظات</t>
        </is>
      </c>
    </row>
    <row r="10" ht="50" customHeight="1">
      <c r="A10" s="11" t="inlineStr">
        <is>
          <t>•</t>
        </is>
      </c>
      <c r="B10" s="12" t="inlineStr">
        <is>
          <t>قدّر النسبة والتكلفة من خبرة السنوات السابقة وراجعها كل سنة؛ إن كان الفعلي أعلى باستمرار فارفع التقدير. القيد الشهري: من حـ/ مصروف الضمان إلى حـ/ مخصص الضمان، وعند الصرف: من حـ/ مخصص الضمان إلى حـ/ المخزون أو النقدية.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5" customWidth="1" min="4" max="4"/>
    <col width="15" customWidth="1" min="5" max="5"/>
    <col width="15" customWidth="1" min="6" max="6"/>
    <col width="14" customWidth="1" min="7" max="7"/>
  </cols>
  <sheetData>
    <row r="1" ht="30" customHeight="1">
      <c r="A1" s="15" t="inlineStr">
        <is>
          <t>حركة مخصص الضمان - سنة 2026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 المكوَّن = الوحدات × نسبة المطالبات × تكلفة المطالبة.</t>
        </is>
      </c>
    </row>
    <row r="3">
      <c r="A3" s="18" t="inlineStr">
        <is>
          <t>نسبة المطالبات المتوقعة</t>
        </is>
      </c>
      <c r="B3" s="19" t="n">
        <v>0.03</v>
      </c>
      <c r="C3" s="18" t="inlineStr">
        <is>
          <t>متوسط تكلفة المطالبة</t>
        </is>
      </c>
      <c r="D3" s="20" t="n">
        <v>450</v>
      </c>
      <c r="E3" s="18" t="inlineStr">
        <is>
          <t>رصيد أول السنة</t>
        </is>
      </c>
      <c r="F3" s="20" t="n">
        <v>54000</v>
      </c>
    </row>
    <row r="5" ht="36" customHeight="1">
      <c r="A5" s="21" t="inlineStr">
        <is>
          <t>الشهر</t>
        </is>
      </c>
      <c r="B5" s="21" t="inlineStr">
        <is>
          <t>الوحدات المباعة</t>
        </is>
      </c>
      <c r="C5" s="21" t="inlineStr">
        <is>
          <t>رصيد أول الشهر</t>
        </is>
      </c>
      <c r="D5" s="21" t="inlineStr">
        <is>
          <t>المخصص المكوَّن</t>
        </is>
      </c>
      <c r="E5" s="21" t="inlineStr">
        <is>
          <t>التكاليف الفعلية</t>
        </is>
      </c>
      <c r="F5" s="21" t="inlineStr">
        <is>
          <t>رصيد آخر الشهر</t>
        </is>
      </c>
      <c r="G5" s="21" t="inlineStr">
        <is>
          <t>الفعلي ÷ المكوَّن</t>
        </is>
      </c>
    </row>
    <row r="6">
      <c r="A6" s="22" t="inlineStr">
        <is>
          <t>يناير</t>
        </is>
      </c>
      <c r="B6" s="23" t="n">
        <v>1200</v>
      </c>
      <c r="C6" s="24">
        <f>F3</f>
        <v/>
      </c>
      <c r="D6" s="24">
        <f>N(B6)*$B$3*$D$3</f>
        <v/>
      </c>
      <c r="E6" s="20" t="n">
        <v>16200</v>
      </c>
      <c r="F6" s="24">
        <f>C6+D6-N(E6)</f>
        <v/>
      </c>
      <c r="G6" s="25">
        <f>IF(D6=0,"",N(E6)/D6)</f>
        <v/>
      </c>
    </row>
    <row r="7">
      <c r="A7" s="22" t="inlineStr">
        <is>
          <t>فبراير</t>
        </is>
      </c>
      <c r="B7" s="23" t="n">
        <v>1100</v>
      </c>
      <c r="C7" s="24">
        <f>F6</f>
        <v/>
      </c>
      <c r="D7" s="24">
        <f>N(B7)*$B$3*$D$3</f>
        <v/>
      </c>
      <c r="E7" s="20" t="n">
        <v>17500</v>
      </c>
      <c r="F7" s="24">
        <f>C7+D7-N(E7)</f>
        <v/>
      </c>
      <c r="G7" s="25">
        <f>IF(D7=0,"",N(E7)/D7)</f>
        <v/>
      </c>
    </row>
    <row r="8">
      <c r="A8" s="22" t="inlineStr">
        <is>
          <t>مارس</t>
        </is>
      </c>
      <c r="B8" s="23" t="n">
        <v>1350</v>
      </c>
      <c r="C8" s="24">
        <f>F7</f>
        <v/>
      </c>
      <c r="D8" s="24">
        <f>N(B8)*$B$3*$D$3</f>
        <v/>
      </c>
      <c r="E8" s="20" t="n">
        <v>15800</v>
      </c>
      <c r="F8" s="24">
        <f>C8+D8-N(E8)</f>
        <v/>
      </c>
      <c r="G8" s="25">
        <f>IF(D8=0,"",N(E8)/D8)</f>
        <v/>
      </c>
    </row>
    <row r="9">
      <c r="A9" s="22" t="inlineStr">
        <is>
          <t>أبريل</t>
        </is>
      </c>
      <c r="B9" s="23" t="n">
        <v>1500</v>
      </c>
      <c r="C9" s="24">
        <f>F8</f>
        <v/>
      </c>
      <c r="D9" s="24">
        <f>N(B9)*$B$3*$D$3</f>
        <v/>
      </c>
      <c r="E9" s="20" t="n">
        <v>19400</v>
      </c>
      <c r="F9" s="24">
        <f>C9+D9-N(E9)</f>
        <v/>
      </c>
      <c r="G9" s="25">
        <f>IF(D9=0,"",N(E9)/D9)</f>
        <v/>
      </c>
    </row>
    <row r="10">
      <c r="A10" s="22" t="inlineStr">
        <is>
          <t>مايو</t>
        </is>
      </c>
      <c r="B10" s="23" t="n">
        <v>1400</v>
      </c>
      <c r="C10" s="24">
        <f>F9</f>
        <v/>
      </c>
      <c r="D10" s="24">
        <f>N(B10)*$B$3*$D$3</f>
        <v/>
      </c>
      <c r="E10" s="20" t="n">
        <v>18100</v>
      </c>
      <c r="F10" s="24">
        <f>C10+D10-N(E10)</f>
        <v/>
      </c>
      <c r="G10" s="25">
        <f>IF(D10=0,"",N(E10)/D10)</f>
        <v/>
      </c>
    </row>
    <row r="11">
      <c r="A11" s="22" t="inlineStr">
        <is>
          <t>يونيو</t>
        </is>
      </c>
      <c r="B11" s="23" t="n">
        <v>1600</v>
      </c>
      <c r="C11" s="24">
        <f>F10</f>
        <v/>
      </c>
      <c r="D11" s="24">
        <f>N(B11)*$B$3*$D$3</f>
        <v/>
      </c>
      <c r="E11" s="20" t="n">
        <v>20300</v>
      </c>
      <c r="F11" s="24">
        <f>C11+D11-N(E11)</f>
        <v/>
      </c>
      <c r="G11" s="25">
        <f>IF(D11=0,"",N(E11)/D11)</f>
        <v/>
      </c>
    </row>
    <row r="12">
      <c r="A12" s="22" t="inlineStr">
        <is>
          <t>يوليو</t>
        </is>
      </c>
      <c r="B12" s="23" t="n">
        <v>1750</v>
      </c>
      <c r="C12" s="24">
        <f>F11</f>
        <v/>
      </c>
      <c r="D12" s="24">
        <f>N(B12)*$B$3*$D$3</f>
        <v/>
      </c>
      <c r="E12" s="20" t="n">
        <v>21500</v>
      </c>
      <c r="F12" s="24">
        <f>C12+D12-N(E12)</f>
        <v/>
      </c>
      <c r="G12" s="25">
        <f>IF(D12=0,"",N(E12)/D12)</f>
        <v/>
      </c>
    </row>
    <row r="13">
      <c r="A13" s="22" t="inlineStr">
        <is>
          <t>أغسطس</t>
        </is>
      </c>
      <c r="B13" s="23" t="n">
        <v>1650</v>
      </c>
      <c r="C13" s="24">
        <f>F12</f>
        <v/>
      </c>
      <c r="D13" s="24">
        <f>N(B13)*$B$3*$D$3</f>
        <v/>
      </c>
      <c r="E13" s="20" t="n">
        <v>19800</v>
      </c>
      <c r="F13" s="24">
        <f>C13+D13-N(E13)</f>
        <v/>
      </c>
      <c r="G13" s="25">
        <f>IF(D13=0,"",N(E13)/D13)</f>
        <v/>
      </c>
    </row>
    <row r="14">
      <c r="A14" s="22" t="inlineStr">
        <is>
          <t>سبتمبر</t>
        </is>
      </c>
      <c r="B14" s="23" t="n">
        <v>1500</v>
      </c>
      <c r="C14" s="24">
        <f>F13</f>
        <v/>
      </c>
      <c r="D14" s="24">
        <f>N(B14)*$B$3*$D$3</f>
        <v/>
      </c>
      <c r="E14" s="20" t="n">
        <v>22400</v>
      </c>
      <c r="F14" s="24">
        <f>C14+D14-N(E14)</f>
        <v/>
      </c>
      <c r="G14" s="25">
        <f>IF(D14=0,"",N(E14)/D14)</f>
        <v/>
      </c>
    </row>
    <row r="15">
      <c r="A15" s="22" t="inlineStr">
        <is>
          <t>أكتوبر</t>
        </is>
      </c>
      <c r="B15" s="23" t="n">
        <v>1450</v>
      </c>
      <c r="C15" s="24">
        <f>F14</f>
        <v/>
      </c>
      <c r="D15" s="24">
        <f>N(B15)*$B$3*$D$3</f>
        <v/>
      </c>
      <c r="E15" s="20" t="n">
        <v>20900</v>
      </c>
      <c r="F15" s="24">
        <f>C15+D15-N(E15)</f>
        <v/>
      </c>
      <c r="G15" s="25">
        <f>IF(D15=0,"",N(E15)/D15)</f>
        <v/>
      </c>
    </row>
    <row r="16">
      <c r="A16" s="22" t="inlineStr">
        <is>
          <t>نوفمبر</t>
        </is>
      </c>
      <c r="B16" s="23" t="n">
        <v>1700</v>
      </c>
      <c r="C16" s="24">
        <f>F15</f>
        <v/>
      </c>
      <c r="D16" s="24">
        <f>N(B16)*$B$3*$D$3</f>
        <v/>
      </c>
      <c r="E16" s="20" t="n">
        <v>23600</v>
      </c>
      <c r="F16" s="24">
        <f>C16+D16-N(E16)</f>
        <v/>
      </c>
      <c r="G16" s="25">
        <f>IF(D16=0,"",N(E16)/D16)</f>
        <v/>
      </c>
    </row>
    <row r="17">
      <c r="A17" s="22" t="inlineStr">
        <is>
          <t>ديسمبر</t>
        </is>
      </c>
      <c r="B17" s="23" t="n">
        <v>1900</v>
      </c>
      <c r="C17" s="24">
        <f>F16</f>
        <v/>
      </c>
      <c r="D17" s="24">
        <f>N(B17)*$B$3*$D$3</f>
        <v/>
      </c>
      <c r="E17" s="20" t="n">
        <v>24800</v>
      </c>
      <c r="F17" s="24">
        <f>C17+D17-N(E17)</f>
        <v/>
      </c>
      <c r="G17" s="25">
        <f>IF(D17=0,"",N(E17)/D17)</f>
        <v/>
      </c>
    </row>
    <row r="18">
      <c r="A18" s="26" t="inlineStr">
        <is>
          <t>الإجمالي</t>
        </is>
      </c>
      <c r="B18" s="27">
        <f>SUM(B6:B17)</f>
        <v/>
      </c>
      <c r="C18" s="28">
        <f>C6</f>
        <v/>
      </c>
      <c r="D18" s="28">
        <f>SUM(D6:D17)</f>
        <v/>
      </c>
      <c r="E18" s="28">
        <f>SUM(E6:E17)</f>
        <v/>
      </c>
      <c r="F18" s="28">
        <f>F17</f>
        <v/>
      </c>
      <c r="G18" s="29">
        <f>IF(D18=0,"",E18/D18)</f>
        <v/>
      </c>
    </row>
    <row r="20">
      <c r="A20" s="22" t="inlineStr">
        <is>
          <t>التكلفة الفعلية للضمان لكل وحدة مباعة</t>
        </is>
      </c>
      <c r="B20" s="30" t="n"/>
      <c r="C20" s="24">
        <f>IF(B18=0,"",E18/B18)</f>
        <v/>
      </c>
    </row>
    <row r="21">
      <c r="A21" s="22" t="inlineStr">
        <is>
          <t>التكلفة المقدرة لكل وحدة</t>
        </is>
      </c>
      <c r="B21" s="30" t="n"/>
      <c r="C21" s="24">
        <f>B3*D3</f>
        <v/>
      </c>
    </row>
    <row r="22">
      <c r="A22" s="22" t="inlineStr">
        <is>
          <t>نسبة المطالبات الضمنية من الفعلي</t>
        </is>
      </c>
      <c r="B22" s="30" t="n"/>
      <c r="C22" s="25">
        <f>IF(OR(B18=0,D3=0),"",E18/D3/B18)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20:B20"/>
    <mergeCell ref="A21:B21"/>
    <mergeCell ref="A1:G1"/>
    <mergeCell ref="A2:G2"/>
    <mergeCell ref="A22:B22"/>
  </mergeCells>
  <conditionalFormatting sqref="G6:G18">
    <cfRule type="cellIs" priority="1" operator="greaterThan" dxfId="0">
      <formula>1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