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حركة" sheetId="3" state="visible" r:id="rId3"/>
  </sheets>
  <definedNames>
    <definedName name="_xlnm.Print_Area" localSheetId="2">'الحركة'!$A$1:$M$36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166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الإيراد الشهري المتكرر آخر كل شهر</a:t>
            </a:r>
          </a:p>
        </rich>
      </tx>
    </title>
    <plotArea>
      <lineChart>
        <grouping val="standard"/>
        <ser>
          <idx val="0"/>
          <order val="0"/>
          <tx>
            <strRef>
              <f>'الحركة'!G5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'الحركة'!$A$6:$A$17</f>
            </numRef>
          </cat>
          <val>
            <numRef>
              <f>'الحركة'!$G$6:$G$17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72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الإيراد الشهري المتكرر للاشتراكات (MRR)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لشركات الاشتراكات والبرمجيات كخدمة: يحلل حركة الإيراد الشهري المتكرر كل شهر إلى اشتراكات جديدة وتوسع وتخفيض وإلغاء، ويحسب صافي النمو ومعدل الإلغاء وصافي الاحتفاظ بالإيراد ومتوسط الإيراد لكل عميل والإيراد السنوي المتكرر.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الإيراد الشهري المتكرر في بداية السنة أعلى ورقة «الحركة».</t>
        </is>
      </c>
    </row>
    <row r="8" ht="34" customHeight="1">
      <c r="A8" s="11" t="inlineStr">
        <is>
          <t>•</t>
        </is>
      </c>
      <c r="B8" s="12" t="inlineStr">
        <is>
          <t>لكل شهر اكتب قيمة الاشتراكات الجديدة، والزيادات من عملاء حاليين، والتخفيضات، والإلغاءات (كلها قيم شهرية موجبة)، وعدد العملاء النشطين آخر الشهر.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MRR يشمل الاشتراكات المتكررة فقط بدون رسوم التركيب أو الخدمات لمرة واحدة. الاشتراك السنوي المدفوع مقدمًا يُقسم على 12. صافي الاحتفاظ فوق 100% يعني أن العملاء الحاليين ينمون أسرع مما يُفقد.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0" customHeight="1">
      <c r="A1" s="15" t="inlineStr">
        <is>
          <t>حركة الإيراد الشهري المتكرر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MRR أول السنة</t>
        </is>
      </c>
      <c r="B3" s="19" t="n">
        <v>420000</v>
      </c>
    </row>
    <row r="5" ht="44" customHeight="1">
      <c r="A5" s="20" t="inlineStr">
        <is>
          <t>الشهر</t>
        </is>
      </c>
      <c r="B5" s="20" t="inlineStr">
        <is>
          <t>MRR أول الشهر</t>
        </is>
      </c>
      <c r="C5" s="20" t="inlineStr">
        <is>
          <t>اشتراكات جديدة</t>
        </is>
      </c>
      <c r="D5" s="20" t="inlineStr">
        <is>
          <t>توسع</t>
        </is>
      </c>
      <c r="E5" s="20" t="inlineStr">
        <is>
          <t>تخفيض</t>
        </is>
      </c>
      <c r="F5" s="20" t="inlineStr">
        <is>
          <t>إلغاء</t>
        </is>
      </c>
      <c r="G5" s="20" t="inlineStr">
        <is>
          <t>MRR آخر الشهر</t>
        </is>
      </c>
      <c r="H5" s="20" t="inlineStr">
        <is>
          <t>صافي النمو</t>
        </is>
      </c>
      <c r="I5" s="20" t="inlineStr">
        <is>
          <t>معدل الإلغاء</t>
        </is>
      </c>
      <c r="J5" s="20" t="inlineStr">
        <is>
          <t>صافي الاحتفاظ بالإيراد</t>
        </is>
      </c>
      <c r="K5" s="20" t="inlineStr">
        <is>
          <t>العملاء النشطون</t>
        </is>
      </c>
      <c r="L5" s="20" t="inlineStr">
        <is>
          <t>متوسط الإيراد للعميل</t>
        </is>
      </c>
      <c r="M5" s="20" t="inlineStr">
        <is>
          <t>الإيراد السنوي المتكرر ARR</t>
        </is>
      </c>
    </row>
    <row r="6">
      <c r="A6" s="21" t="inlineStr">
        <is>
          <t>يناير</t>
        </is>
      </c>
      <c r="B6" s="22">
        <f>B3</f>
        <v/>
      </c>
      <c r="C6" s="19" t="n">
        <v>38000</v>
      </c>
      <c r="D6" s="19" t="n">
        <v>12000</v>
      </c>
      <c r="E6" s="19" t="n">
        <v>5000</v>
      </c>
      <c r="F6" s="19" t="n">
        <v>14000</v>
      </c>
      <c r="G6" s="22">
        <f>B6+N(C6)+N(D6)-N(E6)-N(F6)</f>
        <v/>
      </c>
      <c r="H6" s="23">
        <f>IF(B6=0,"",G6/B6-1)</f>
        <v/>
      </c>
      <c r="I6" s="23">
        <f>IF(B6=0,"",N(F6)/B6)</f>
        <v/>
      </c>
      <c r="J6" s="23">
        <f>IF(B6=0,"",(B6+N(D6)-N(E6)-N(F6))/B6)</f>
        <v/>
      </c>
      <c r="K6" s="19" t="n">
        <v>285</v>
      </c>
      <c r="L6" s="24">
        <f>IF(N(K6)=0,"",G6/K6)</f>
        <v/>
      </c>
      <c r="M6" s="22">
        <f>G6*12</f>
        <v/>
      </c>
    </row>
    <row r="7">
      <c r="A7" s="21" t="inlineStr">
        <is>
          <t>فبراير</t>
        </is>
      </c>
      <c r="B7" s="22">
        <f>G6</f>
        <v/>
      </c>
      <c r="C7" s="19" t="n">
        <v>42000</v>
      </c>
      <c r="D7" s="19" t="n">
        <v>9000</v>
      </c>
      <c r="E7" s="19" t="n">
        <v>4000</v>
      </c>
      <c r="F7" s="19" t="n">
        <v>16000</v>
      </c>
      <c r="G7" s="22">
        <f>B7+N(C7)+N(D7)-N(E7)-N(F7)</f>
        <v/>
      </c>
      <c r="H7" s="23">
        <f>IF(B7=0,"",G7/B7-1)</f>
        <v/>
      </c>
      <c r="I7" s="23">
        <f>IF(B7=0,"",N(F7)/B7)</f>
        <v/>
      </c>
      <c r="J7" s="23">
        <f>IF(B7=0,"",(B7+N(D7)-N(E7)-N(F7))/B7)</f>
        <v/>
      </c>
      <c r="K7" s="19" t="n">
        <v>291</v>
      </c>
      <c r="L7" s="24">
        <f>IF(N(K7)=0,"",G7/K7)</f>
        <v/>
      </c>
      <c r="M7" s="22">
        <f>G7*12</f>
        <v/>
      </c>
    </row>
    <row r="8">
      <c r="A8" s="21" t="inlineStr">
        <is>
          <t>مارس</t>
        </is>
      </c>
      <c r="B8" s="22">
        <f>G7</f>
        <v/>
      </c>
      <c r="C8" s="19" t="n">
        <v>35000</v>
      </c>
      <c r="D8" s="19" t="n">
        <v>15000</v>
      </c>
      <c r="E8" s="19" t="n">
        <v>6000</v>
      </c>
      <c r="F8" s="19" t="n">
        <v>12000</v>
      </c>
      <c r="G8" s="22">
        <f>B8+N(C8)+N(D8)-N(E8)-N(F8)</f>
        <v/>
      </c>
      <c r="H8" s="23">
        <f>IF(B8=0,"",G8/B8-1)</f>
        <v/>
      </c>
      <c r="I8" s="23">
        <f>IF(B8=0,"",N(F8)/B8)</f>
        <v/>
      </c>
      <c r="J8" s="23">
        <f>IF(B8=0,"",(B8+N(D8)-N(E8)-N(F8))/B8)</f>
        <v/>
      </c>
      <c r="K8" s="19" t="n">
        <v>296</v>
      </c>
      <c r="L8" s="24">
        <f>IF(N(K8)=0,"",G8/K8)</f>
        <v/>
      </c>
      <c r="M8" s="22">
        <f>G8*12</f>
        <v/>
      </c>
    </row>
    <row r="9">
      <c r="A9" s="21" t="inlineStr">
        <is>
          <t>أبريل</t>
        </is>
      </c>
      <c r="B9" s="22">
        <f>G8</f>
        <v/>
      </c>
      <c r="C9" s="19" t="n">
        <v>46000</v>
      </c>
      <c r="D9" s="19" t="n">
        <v>11000</v>
      </c>
      <c r="E9" s="19" t="n">
        <v>3000</v>
      </c>
      <c r="F9" s="19" t="n">
        <v>18000</v>
      </c>
      <c r="G9" s="22">
        <f>B9+N(C9)+N(D9)-N(E9)-N(F9)</f>
        <v/>
      </c>
      <c r="H9" s="23">
        <f>IF(B9=0,"",G9/B9-1)</f>
        <v/>
      </c>
      <c r="I9" s="23">
        <f>IF(B9=0,"",N(F9)/B9)</f>
        <v/>
      </c>
      <c r="J9" s="23">
        <f>IF(B9=0,"",(B9+N(D9)-N(E9)-N(F9))/B9)</f>
        <v/>
      </c>
      <c r="K9" s="19" t="n">
        <v>303</v>
      </c>
      <c r="L9" s="24">
        <f>IF(N(K9)=0,"",G9/K9)</f>
        <v/>
      </c>
      <c r="M9" s="22">
        <f>G9*12</f>
        <v/>
      </c>
    </row>
    <row r="10">
      <c r="A10" s="21" t="inlineStr">
        <is>
          <t>مايو</t>
        </is>
      </c>
      <c r="B10" s="22">
        <f>G9</f>
        <v/>
      </c>
      <c r="C10" s="19" t="n">
        <v>51000</v>
      </c>
      <c r="D10" s="19" t="n">
        <v>13000</v>
      </c>
      <c r="E10" s="19" t="n">
        <v>7000</v>
      </c>
      <c r="F10" s="19" t="n">
        <v>15000</v>
      </c>
      <c r="G10" s="22">
        <f>B10+N(C10)+N(D10)-N(E10)-N(F10)</f>
        <v/>
      </c>
      <c r="H10" s="23">
        <f>IF(B10=0,"",G10/B10-1)</f>
        <v/>
      </c>
      <c r="I10" s="23">
        <f>IF(B10=0,"",N(F10)/B10)</f>
        <v/>
      </c>
      <c r="J10" s="23">
        <f>IF(B10=0,"",(B10+N(D10)-N(E10)-N(F10))/B10)</f>
        <v/>
      </c>
      <c r="K10" s="19" t="n">
        <v>311</v>
      </c>
      <c r="L10" s="24">
        <f>IF(N(K10)=0,"",G10/K10)</f>
        <v/>
      </c>
      <c r="M10" s="22">
        <f>G10*12</f>
        <v/>
      </c>
    </row>
    <row r="11">
      <c r="A11" s="21" t="inlineStr">
        <is>
          <t>يونيو</t>
        </is>
      </c>
      <c r="B11" s="22">
        <f>G10</f>
        <v/>
      </c>
      <c r="C11" s="19" t="n">
        <v>40000</v>
      </c>
      <c r="D11" s="19" t="n">
        <v>10000</v>
      </c>
      <c r="E11" s="19" t="n">
        <v>5000</v>
      </c>
      <c r="F11" s="19" t="n">
        <v>17000</v>
      </c>
      <c r="G11" s="22">
        <f>B11+N(C11)+N(D11)-N(E11)-N(F11)</f>
        <v/>
      </c>
      <c r="H11" s="23">
        <f>IF(B11=0,"",G11/B11-1)</f>
        <v/>
      </c>
      <c r="I11" s="23">
        <f>IF(B11=0,"",N(F11)/B11)</f>
        <v/>
      </c>
      <c r="J11" s="23">
        <f>IF(B11=0,"",(B11+N(D11)-N(E11)-N(F11))/B11)</f>
        <v/>
      </c>
      <c r="K11" s="19" t="n">
        <v>316</v>
      </c>
      <c r="L11" s="24">
        <f>IF(N(K11)=0,"",G11/K11)</f>
        <v/>
      </c>
      <c r="M11" s="22">
        <f>G11*12</f>
        <v/>
      </c>
    </row>
    <row r="12">
      <c r="A12" s="21" t="inlineStr">
        <is>
          <t>يوليو</t>
        </is>
      </c>
      <c r="B12" s="22">
        <f>G11</f>
        <v/>
      </c>
      <c r="C12" s="19" t="n">
        <v>44000</v>
      </c>
      <c r="D12" s="19" t="n">
        <v>14000</v>
      </c>
      <c r="E12" s="19" t="n">
        <v>4000</v>
      </c>
      <c r="F12" s="19" t="n">
        <v>19000</v>
      </c>
      <c r="G12" s="22">
        <f>B12+N(C12)+N(D12)-N(E12)-N(F12)</f>
        <v/>
      </c>
      <c r="H12" s="23">
        <f>IF(B12=0,"",G12/B12-1)</f>
        <v/>
      </c>
      <c r="I12" s="23">
        <f>IF(B12=0,"",N(F12)/B12)</f>
        <v/>
      </c>
      <c r="J12" s="23">
        <f>IF(B12=0,"",(B12+N(D12)-N(E12)-N(F12))/B12)</f>
        <v/>
      </c>
      <c r="K12" s="19" t="n">
        <v>322</v>
      </c>
      <c r="L12" s="24">
        <f>IF(N(K12)=0,"",G12/K12)</f>
        <v/>
      </c>
      <c r="M12" s="22">
        <f>G12*12</f>
        <v/>
      </c>
    </row>
    <row r="13">
      <c r="A13" s="21" t="inlineStr">
        <is>
          <t>أغسطس</t>
        </is>
      </c>
      <c r="B13" s="22">
        <f>G12</f>
        <v/>
      </c>
      <c r="C13" s="19" t="n">
        <v>48000</v>
      </c>
      <c r="D13" s="19" t="n">
        <v>16000</v>
      </c>
      <c r="E13" s="19" t="n">
        <v>6000</v>
      </c>
      <c r="F13" s="19" t="n">
        <v>14000</v>
      </c>
      <c r="G13" s="22">
        <f>B13+N(C13)+N(D13)-N(E13)-N(F13)</f>
        <v/>
      </c>
      <c r="H13" s="23">
        <f>IF(B13=0,"",G13/B13-1)</f>
        <v/>
      </c>
      <c r="I13" s="23">
        <f>IF(B13=0,"",N(F13)/B13)</f>
        <v/>
      </c>
      <c r="J13" s="23">
        <f>IF(B13=0,"",(B13+N(D13)-N(E13)-N(F13))/B13)</f>
        <v/>
      </c>
      <c r="K13" s="19" t="n">
        <v>329</v>
      </c>
      <c r="L13" s="24">
        <f>IF(N(K13)=0,"",G13/K13)</f>
        <v/>
      </c>
      <c r="M13" s="22">
        <f>G13*12</f>
        <v/>
      </c>
    </row>
    <row r="14">
      <c r="A14" s="21" t="inlineStr">
        <is>
          <t>سبتمبر</t>
        </is>
      </c>
      <c r="B14" s="22">
        <f>G13</f>
        <v/>
      </c>
      <c r="C14" s="19" t="n">
        <v>52000</v>
      </c>
      <c r="D14" s="19" t="n">
        <v>12000</v>
      </c>
      <c r="E14" s="19" t="n">
        <v>5000</v>
      </c>
      <c r="F14" s="19" t="n">
        <v>16000</v>
      </c>
      <c r="G14" s="22">
        <f>B14+N(C14)+N(D14)-N(E14)-N(F14)</f>
        <v/>
      </c>
      <c r="H14" s="23">
        <f>IF(B14=0,"",G14/B14-1)</f>
        <v/>
      </c>
      <c r="I14" s="23">
        <f>IF(B14=0,"",N(F14)/B14)</f>
        <v/>
      </c>
      <c r="J14" s="23">
        <f>IF(B14=0,"",(B14+N(D14)-N(E14)-N(F14))/B14)</f>
        <v/>
      </c>
      <c r="K14" s="19" t="n">
        <v>337</v>
      </c>
      <c r="L14" s="24">
        <f>IF(N(K14)=0,"",G14/K14)</f>
        <v/>
      </c>
      <c r="M14" s="22">
        <f>G14*12</f>
        <v/>
      </c>
    </row>
    <row r="15">
      <c r="A15" s="21" t="inlineStr">
        <is>
          <t>أكتوبر</t>
        </is>
      </c>
      <c r="B15" s="22">
        <f>G14</f>
        <v/>
      </c>
      <c r="C15" s="19" t="n">
        <v>47000</v>
      </c>
      <c r="D15" s="19" t="n">
        <v>15000</v>
      </c>
      <c r="E15" s="19" t="n">
        <v>8000</v>
      </c>
      <c r="F15" s="19" t="n">
        <v>18000</v>
      </c>
      <c r="G15" s="22">
        <f>B15+N(C15)+N(D15)-N(E15)-N(F15)</f>
        <v/>
      </c>
      <c r="H15" s="23">
        <f>IF(B15=0,"",G15/B15-1)</f>
        <v/>
      </c>
      <c r="I15" s="23">
        <f>IF(B15=0,"",N(F15)/B15)</f>
        <v/>
      </c>
      <c r="J15" s="23">
        <f>IF(B15=0,"",(B15+N(D15)-N(E15)-N(F15))/B15)</f>
        <v/>
      </c>
      <c r="K15" s="19" t="n">
        <v>342</v>
      </c>
      <c r="L15" s="24">
        <f>IF(N(K15)=0,"",G15/K15)</f>
        <v/>
      </c>
      <c r="M15" s="22">
        <f>G15*12</f>
        <v/>
      </c>
    </row>
    <row r="16">
      <c r="A16" s="21" t="inlineStr">
        <is>
          <t>نوفمبر</t>
        </is>
      </c>
      <c r="B16" s="22">
        <f>G15</f>
        <v/>
      </c>
      <c r="C16" s="19" t="n">
        <v>55000</v>
      </c>
      <c r="D16" s="19" t="n">
        <v>18000</v>
      </c>
      <c r="E16" s="19" t="n">
        <v>6000</v>
      </c>
      <c r="F16" s="19" t="n">
        <v>15000</v>
      </c>
      <c r="G16" s="22">
        <f>B16+N(C16)+N(D16)-N(E16)-N(F16)</f>
        <v/>
      </c>
      <c r="H16" s="23">
        <f>IF(B16=0,"",G16/B16-1)</f>
        <v/>
      </c>
      <c r="I16" s="23">
        <f>IF(B16=0,"",N(F16)/B16)</f>
        <v/>
      </c>
      <c r="J16" s="23">
        <f>IF(B16=0,"",(B16+N(D16)-N(E16)-N(F16))/B16)</f>
        <v/>
      </c>
      <c r="K16" s="19" t="n">
        <v>350</v>
      </c>
      <c r="L16" s="24">
        <f>IF(N(K16)=0,"",G16/K16)</f>
        <v/>
      </c>
      <c r="M16" s="22">
        <f>G16*12</f>
        <v/>
      </c>
    </row>
    <row r="17">
      <c r="A17" s="21" t="inlineStr">
        <is>
          <t>ديسمبر</t>
        </is>
      </c>
      <c r="B17" s="22">
        <f>G16</f>
        <v/>
      </c>
      <c r="C17" s="19" t="n">
        <v>60000</v>
      </c>
      <c r="D17" s="19" t="n">
        <v>20000</v>
      </c>
      <c r="E17" s="19" t="n">
        <v>7000</v>
      </c>
      <c r="F17" s="19" t="n">
        <v>17000</v>
      </c>
      <c r="G17" s="22">
        <f>B17+N(C17)+N(D17)-N(E17)-N(F17)</f>
        <v/>
      </c>
      <c r="H17" s="23">
        <f>IF(B17=0,"",G17/B17-1)</f>
        <v/>
      </c>
      <c r="I17" s="23">
        <f>IF(B17=0,"",N(F17)/B17)</f>
        <v/>
      </c>
      <c r="J17" s="23">
        <f>IF(B17=0,"",(B17+N(D17)-N(E17)-N(F17))/B17)</f>
        <v/>
      </c>
      <c r="K17" s="19" t="n">
        <v>359</v>
      </c>
      <c r="L17" s="24">
        <f>IF(N(K17)=0,"",G17/K17)</f>
        <v/>
      </c>
      <c r="M17" s="22">
        <f>G17*12</f>
        <v/>
      </c>
    </row>
    <row r="18">
      <c r="A18" s="25" t="inlineStr">
        <is>
          <t>السنة</t>
        </is>
      </c>
      <c r="B18" s="26">
        <f>B6</f>
        <v/>
      </c>
      <c r="C18" s="26">
        <f>SUM(C6:C17)</f>
        <v/>
      </c>
      <c r="D18" s="26">
        <f>SUM(D6:D17)</f>
        <v/>
      </c>
      <c r="E18" s="26">
        <f>SUM(E6:E17)</f>
        <v/>
      </c>
      <c r="F18" s="26">
        <f>SUM(F6:F17)</f>
        <v/>
      </c>
      <c r="G18" s="26">
        <f>G17</f>
        <v/>
      </c>
      <c r="H18" s="27">
        <f>IF(B18=0,"",G18/B18-1)</f>
        <v/>
      </c>
      <c r="I18" s="27">
        <f>AVERAGE(I6:I17)</f>
        <v/>
      </c>
      <c r="J18" s="27">
        <f>IF(B18=0,"",(B18+D18-E18-F18)/B18)</f>
        <v/>
      </c>
      <c r="K18" s="26">
        <f>K17</f>
        <v/>
      </c>
      <c r="L18" s="28">
        <f>L17</f>
        <v/>
      </c>
      <c r="M18" s="26">
        <f>M17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M2"/>
    <mergeCell ref="A1:M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