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مراحل" sheetId="3" state="visible" r:id="rId3"/>
    <sheet xmlns:r="http://schemas.openxmlformats.org/officeDocument/2006/relationships" name="الفرص" sheetId="4" state="visible" r:id="rId4"/>
    <sheet xmlns:r="http://schemas.openxmlformats.org/officeDocument/2006/relationships" name="الملخص" sheetId="5" state="visible" r:id="rId5"/>
  </sheets>
  <definedNames>
    <definedName name="_xlnm.Print_Area" localSheetId="3">'الفرص'!$A$1:$H$56</definedName>
  </definedNames>
  <calcPr calcId="124519" fullCalcOnLoad="1"/>
</workbook>
</file>

<file path=xl/styles.xml><?xml version="1.0" encoding="utf-8"?>
<styleSheet xmlns="http://schemas.openxmlformats.org/spreadsheetml/2006/main">
  <numFmts count="5">
    <numFmt numFmtId="164" formatCode="0.0%"/>
    <numFmt numFmtId="165" formatCode="#,##0;[Red]-#,##0"/>
    <numFmt numFmtId="166" formatCode="yyyy-mm-dd"/>
    <numFmt numFmtId="167" formatCode="dd/mm/yyyy"/>
    <numFmt numFmtId="168" formatCode="mm/yyyy"/>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1"/>
    </font>
    <font>
      <name val="Arial"/>
      <b val="1"/>
      <color rgb="00000000"/>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4">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s>
  <cellStyleXfs count="1">
    <xf numFmtId="0" fontId="0" fillId="0" borderId="0"/>
  </cellStyleXfs>
  <cellXfs count="34">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4"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164" fontId="10" fillId="4" borderId="2" applyAlignment="1" applyProtection="1" pivotButton="0" quotePrefix="0" xfId="0">
      <alignment horizontal="center" vertical="center"/>
      <protection locked="0" hidden="0"/>
    </xf>
    <xf numFmtId="0" fontId="11" fillId="0" borderId="0" applyAlignment="1" pivotButton="0" quotePrefix="0" xfId="0">
      <alignment horizontal="right" vertical="center" wrapText="1"/>
    </xf>
    <xf numFmtId="0" fontId="10" fillId="4" borderId="2" applyAlignment="1" applyProtection="1" pivotButton="0" quotePrefix="0" xfId="0">
      <alignment horizontal="center" vertical="center"/>
      <protection locked="0" hidden="0"/>
    </xf>
    <xf numFmtId="165" fontId="10" fillId="4" borderId="2" applyAlignment="1" applyProtection="1" pivotButton="0" quotePrefix="0" xfId="0">
      <alignment horizontal="center" vertical="center"/>
      <protection locked="0" hidden="0"/>
    </xf>
    <xf numFmtId="164" fontId="10" fillId="0" borderId="2" applyAlignment="1" pivotButton="0" quotePrefix="0" xfId="0">
      <alignment horizontal="center" vertical="center"/>
    </xf>
    <xf numFmtId="165" fontId="10" fillId="0" borderId="2" applyAlignment="1" pivotButton="0" quotePrefix="0" xfId="0">
      <alignment horizontal="center" vertical="center"/>
    </xf>
    <xf numFmtId="167" fontId="10" fillId="4" borderId="2" applyAlignment="1" applyProtection="1" pivotButton="0" quotePrefix="0" xfId="0">
      <alignment horizontal="center" vertical="center"/>
      <protection locked="0" hidden="0"/>
    </xf>
    <xf numFmtId="0" fontId="16" fillId="5" borderId="3" applyAlignment="1" pivotButton="0" quotePrefix="0" xfId="0">
      <alignment horizontal="right" vertical="center" wrapText="1"/>
    </xf>
    <xf numFmtId="0" fontId="16" fillId="5" borderId="3" pivotButton="0" quotePrefix="0" xfId="0"/>
    <xf numFmtId="165" fontId="16" fillId="5" borderId="3" applyAlignment="1" pivotButton="0" quotePrefix="0" xfId="0">
      <alignment horizontal="center" vertical="center"/>
    </xf>
    <xf numFmtId="0" fontId="15" fillId="0" borderId="2" applyAlignment="1" pivotButton="0" quotePrefix="0" xfId="0">
      <alignment horizontal="right" vertical="center" wrapText="1"/>
    </xf>
    <xf numFmtId="0" fontId="10" fillId="0" borderId="2" applyAlignment="1" pivotButton="0" quotePrefix="0" xfId="0">
      <alignment horizontal="center" vertical="center"/>
    </xf>
    <xf numFmtId="168" fontId="10" fillId="0" borderId="2" applyAlignment="1" pivotButton="0" quotePrefix="0" xfId="0">
      <alignment horizontal="center" vertical="center"/>
    </xf>
    <xf numFmtId="0" fontId="10" fillId="0" borderId="2" applyAlignment="1" pivotButton="0" quotePrefix="0" xfId="0">
      <alignment horizontal="right" vertical="center" wrapText="1"/>
    </xf>
    <xf numFmtId="164" fontId="14" fillId="3" borderId="2" applyAlignment="1" pivotButton="0" quotePrefix="0" xfId="0">
      <alignment horizontal="center" vertical="center"/>
    </xf>
  </cellXfs>
  <cellStyles count="1">
    <cellStyle name="Normal" xfId="0" builtinId="0" hidden="0"/>
  </cellStyles>
  <dxfs count="2">
    <dxf>
      <font>
        <name val="Arial"/>
        <b val="1"/>
        <color rgb="00274E13"/>
      </font>
      <fill>
        <patternFill patternType="solid">
          <fgColor rgb="00D9EAD3"/>
        </patternFill>
      </fill>
    </dxf>
    <dxf>
      <font>
        <name val="Arial"/>
        <b val="1"/>
        <color rgb="00595959"/>
      </font>
      <fill>
        <patternFill patternType="solid">
          <fgColor rgb="00E7E8EB"/>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القيمة المرجحة حسب الشهر</a:t>
            </a:r>
          </a:p>
        </rich>
      </tx>
    </title>
    <plotArea>
      <barChart>
        <barDir val="col"/>
        <grouping val="clustered"/>
        <ser>
          <idx val="0"/>
          <order val="0"/>
          <tx>
            <strRef>
              <f>'الملخص'!D13</f>
            </strRef>
          </tx>
          <spPr>
            <a:solidFill xmlns:a="http://schemas.openxmlformats.org/drawingml/2006/main">
              <a:srgbClr val="14213D"/>
            </a:solidFill>
            <a:ln xmlns:a="http://schemas.openxmlformats.org/drawingml/2006/main">
              <a:solidFill>
                <a:srgbClr val="14213D"/>
              </a:solidFill>
              <a:prstDash val="solid"/>
            </a:ln>
          </spPr>
          <cat>
            <numRef>
              <f>'الملخص'!$A$14:$A$19</f>
            </numRef>
          </cat>
          <val>
            <numRef>
              <f>'الملخص'!$D$14:$D$19</f>
            </numRef>
          </val>
        </ser>
        <gapWidth val="60"/>
        <axId val="10"/>
        <axId val="100"/>
      </barChart>
      <catAx>
        <axId val="10"/>
        <scaling>
          <orientation val="minMax"/>
        </scaling>
        <axPos val="l"/>
        <majorTickMark val="none"/>
        <minorTickMark val="none"/>
        <crossAx val="100"/>
        <lblOffset val="100"/>
      </catAx>
      <valAx>
        <axId val="100"/>
        <scaling>
          <orientation val="minMax"/>
        </scaling>
        <axPos val="l"/>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5</col>
      <colOff>0</colOff>
      <row>4</row>
      <rowOff>0</rowOff>
    </from>
    <ext cx="504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_rels/sheet5.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توقع المبيعات من خط الفرص البيعية (Pipeline)</t>
        </is>
      </c>
    </row>
    <row r="2" ht="4" customHeight="1">
      <c r="A2" s="9" t="n"/>
    </row>
    <row r="4" ht="22" customHeight="1">
      <c r="B4" s="10" t="inlineStr">
        <is>
          <t>فكرة القالب</t>
        </is>
      </c>
    </row>
    <row r="5" ht="50" customHeight="1">
      <c r="A5" s="11" t="inlineStr">
        <is>
          <t>•</t>
        </is>
      </c>
      <c r="B5" s="12" t="inlineStr">
        <is>
          <t>يسجل الفرص البيعية المفتوحة بالقيمة والمرحلة وتاريخ الإغلاق المتوقع، ويضرب كل فرصة في احتمال مرحلتها ليعطي القيمة المرجحة، ثم يلخص الخط حسب المرحلة والمندوب والشهر، ويقارن المرجح بمستهدف الفترة (تغطية الخط).</t>
        </is>
      </c>
    </row>
    <row r="6" ht="22" customHeight="1">
      <c r="B6" s="10" t="inlineStr">
        <is>
          <t>خطوات الاستخدام</t>
        </is>
      </c>
    </row>
    <row r="7" ht="18" customHeight="1">
      <c r="A7" s="11" t="inlineStr">
        <is>
          <t>•</t>
        </is>
      </c>
      <c r="B7" s="12" t="inlineStr">
        <is>
          <t>في ورقة «المراحل» عدّل أسماء مراحل البيع واحتمال الفوز لكل مرحلة حسب خبرتك.</t>
        </is>
      </c>
    </row>
    <row r="8" ht="34" customHeight="1">
      <c r="A8" s="11" t="inlineStr">
        <is>
          <t>•</t>
        </is>
      </c>
      <c r="B8" s="12" t="inlineStr">
        <is>
          <t>في ورقة «الفرص» سجّل كل فرصة واختر مرحلتها وحدّثها أسبوعيًا. اكتب أول شهر في التوقع ومستهدف الفترة أعلى ورقة «الملخص».</t>
        </is>
      </c>
    </row>
    <row r="9" ht="22" customHeight="1">
      <c r="B9" s="10" t="inlineStr">
        <is>
          <t>ملاحظات</t>
        </is>
      </c>
    </row>
    <row r="10" ht="34" customHeight="1">
      <c r="A10" s="11" t="inlineStr">
        <is>
          <t>•</t>
        </is>
      </c>
      <c r="B10" s="12" t="inlineStr">
        <is>
          <t>الاحتمالات تقديرية؛ عايرها بنسب الفوز الفعلية لفريقك. الفرصة التي تجاوز تاريخ إغلاقها دون حسم يجب تحديث تاريخها أو مرحلتها.</t>
        </is>
      </c>
    </row>
    <row r="12" ht="30" customHeight="1">
      <c r="B12" s="13" t="inlineStr">
        <is>
          <t>الخلايا الصفراء للإدخال، وباقي الخلايا معادلات محمية حتى لا تُمسح بالخطأ. لإلغاء الحماية: مراجعة ← إلغاء حماية الورقة (بدون كلمة مرور).</t>
        </is>
      </c>
    </row>
    <row r="13">
      <c r="B13"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0"/>
  <sheetViews>
    <sheetView showGridLines="0" rightToLeft="1" workbookViewId="0">
      <selection activeCell="A1" sqref="A1"/>
    </sheetView>
  </sheetViews>
  <sheetFormatPr baseColWidth="8" defaultRowHeight="15"/>
  <cols>
    <col width="24" customWidth="1" min="1" max="1"/>
    <col width="16" customWidth="1" min="2" max="2"/>
  </cols>
  <sheetData>
    <row r="1" ht="30" customHeight="1">
      <c r="A1" s="15" t="inlineStr">
        <is>
          <t>مراحل البيع واحتمالاتها</t>
        </is>
      </c>
      <c r="B1" s="16" t="n"/>
    </row>
    <row r="4" ht="30" customHeight="1">
      <c r="A4" s="17" t="inlineStr">
        <is>
          <t>المرحلة</t>
        </is>
      </c>
      <c r="B4" s="17" t="inlineStr">
        <is>
          <t>احتمال الفوز</t>
        </is>
      </c>
    </row>
    <row r="5">
      <c r="A5" s="18" t="inlineStr">
        <is>
          <t>تعارف أولي</t>
        </is>
      </c>
      <c r="B5" s="19" t="n">
        <v>0.1</v>
      </c>
    </row>
    <row r="6">
      <c r="A6" s="18" t="inlineStr">
        <is>
          <t>دراسة الاحتياج</t>
        </is>
      </c>
      <c r="B6" s="19" t="n">
        <v>0.25</v>
      </c>
    </row>
    <row r="7">
      <c r="A7" s="18" t="inlineStr">
        <is>
          <t>تقديم عرض سعر</t>
        </is>
      </c>
      <c r="B7" s="19" t="n">
        <v>0.5</v>
      </c>
    </row>
    <row r="8">
      <c r="A8" s="18" t="inlineStr">
        <is>
          <t>تفاوض</t>
        </is>
      </c>
      <c r="B8" s="19" t="n">
        <v>0.75</v>
      </c>
    </row>
    <row r="9">
      <c r="A9" s="18" t="inlineStr">
        <is>
          <t>تم الفوز</t>
        </is>
      </c>
      <c r="B9" s="19" t="n">
        <v>1</v>
      </c>
    </row>
    <row r="10">
      <c r="A10" s="18" t="inlineStr">
        <is>
          <t>خسارة</t>
        </is>
      </c>
      <c r="B10" s="19" t="n">
        <v>0</v>
      </c>
    </row>
  </sheetData>
  <sheetProtection selectLockedCells="0" selectUnlockedCells="0" sheet="1" objects="0" insertRows="1" insertHyperlinks="1" autoFilter="0" scenarios="0" formatColumns="0" deleteColumns="1" insertColumns="1" pivotTables="1" deleteRows="1" formatCells="0" formatRows="0" sort="0"/>
  <mergeCells count="1">
    <mergeCell ref="A1:B1"/>
  </mergeCells>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A1:H56"/>
  <sheetViews>
    <sheetView showGridLines="0" rightToLeft="1" workbookViewId="0">
      <pane ySplit="5" topLeftCell="A6" activePane="bottomLeft" state="frozen"/>
      <selection pane="bottomLeft" activeCell="A1" sqref="A1"/>
    </sheetView>
  </sheetViews>
  <sheetFormatPr baseColWidth="8" defaultRowHeight="15"/>
  <cols>
    <col width="22" customWidth="1" min="1" max="1"/>
    <col width="20" customWidth="1" min="2" max="2"/>
    <col width="14" customWidth="1" min="3" max="3"/>
    <col width="16" customWidth="1" min="4" max="4"/>
    <col width="14" customWidth="1" min="5" max="5"/>
    <col width="10" customWidth="1" min="6" max="6"/>
    <col width="14" customWidth="1" min="7" max="7"/>
    <col width="13" customWidth="1" min="8" max="8"/>
  </cols>
  <sheetData>
    <row r="1" ht="30" customHeight="1">
      <c r="A1" s="15" t="inlineStr">
        <is>
          <t>الفرص البيعية المفتوحة</t>
        </is>
      </c>
      <c r="B1" s="16" t="n"/>
      <c r="C1" s="16" t="n"/>
      <c r="D1" s="16" t="n"/>
      <c r="E1" s="16" t="n"/>
      <c r="F1" s="16" t="n"/>
      <c r="G1" s="16" t="n"/>
      <c r="H1" s="16" t="n"/>
    </row>
    <row r="2" ht="30" customHeight="1">
      <c r="A2" s="20" t="inlineStr">
        <is>
          <t>الخلايا الصفراء للإدخال.</t>
        </is>
      </c>
    </row>
    <row r="5" ht="36" customHeight="1">
      <c r="A5" s="17" t="inlineStr">
        <is>
          <t>الفرصة</t>
        </is>
      </c>
      <c r="B5" s="17" t="inlineStr">
        <is>
          <t>العميل</t>
        </is>
      </c>
      <c r="C5" s="17" t="inlineStr">
        <is>
          <t>المندوب</t>
        </is>
      </c>
      <c r="D5" s="17" t="inlineStr">
        <is>
          <t>المرحلة</t>
        </is>
      </c>
      <c r="E5" s="17" t="inlineStr">
        <is>
          <t>القيمة</t>
        </is>
      </c>
      <c r="F5" s="17" t="inlineStr">
        <is>
          <t>الاحتمال</t>
        </is>
      </c>
      <c r="G5" s="17" t="inlineStr">
        <is>
          <t>القيمة المرجحة</t>
        </is>
      </c>
      <c r="H5" s="17" t="inlineStr">
        <is>
          <t>تاريخ الإغلاق المتوقع</t>
        </is>
      </c>
    </row>
    <row r="6">
      <c r="A6" s="18" t="inlineStr">
        <is>
          <t>توريد خط تعبئة</t>
        </is>
      </c>
      <c r="B6" s="18" t="inlineStr">
        <is>
          <t>مصنع الدلتا</t>
        </is>
      </c>
      <c r="C6" s="21" t="inlineStr">
        <is>
          <t>أحمد سامي</t>
        </is>
      </c>
      <c r="D6" s="21" t="inlineStr">
        <is>
          <t>تفاوض</t>
        </is>
      </c>
      <c r="E6" s="22" t="n">
        <v>1850000</v>
      </c>
      <c r="F6" s="23">
        <f>IF(D6="","",IFERROR(VLOOKUP(D6,'المراحل'!$A$5:$B$14,2,0),0))</f>
        <v/>
      </c>
      <c r="G6" s="24">
        <f>IF(F6="","",N(E6)*F6)</f>
        <v/>
      </c>
      <c r="H6" s="25" t="n">
        <v>46346</v>
      </c>
    </row>
    <row r="7">
      <c r="A7" s="18" t="inlineStr">
        <is>
          <t>عقد صيانة سنوي</t>
        </is>
      </c>
      <c r="B7" s="18" t="inlineStr">
        <is>
          <t>فندق الياسمين</t>
        </is>
      </c>
      <c r="C7" s="21" t="inlineStr">
        <is>
          <t>رانيا عادل</t>
        </is>
      </c>
      <c r="D7" s="21" t="inlineStr">
        <is>
          <t>تقديم عرض سعر</t>
        </is>
      </c>
      <c r="E7" s="22" t="n">
        <v>420000</v>
      </c>
      <c r="F7" s="23">
        <f>IF(D7="","",IFERROR(VLOOKUP(D7,'المراحل'!$A$5:$B$14,2,0),0))</f>
        <v/>
      </c>
      <c r="G7" s="24">
        <f>IF(F7="","",N(E7)*F7)</f>
        <v/>
      </c>
      <c r="H7" s="25" t="n">
        <v>46354</v>
      </c>
    </row>
    <row r="8">
      <c r="A8" s="18" t="inlineStr">
        <is>
          <t>نظام تكييف مركزي</t>
        </is>
      </c>
      <c r="B8" s="18" t="inlineStr">
        <is>
          <t>مستشفى الرحمة</t>
        </is>
      </c>
      <c r="C8" s="21" t="inlineStr">
        <is>
          <t>مصطفى جمال</t>
        </is>
      </c>
      <c r="D8" s="21" t="inlineStr">
        <is>
          <t>دراسة الاحتياج</t>
        </is>
      </c>
      <c r="E8" s="22" t="n">
        <v>2600000</v>
      </c>
      <c r="F8" s="23">
        <f>IF(D8="","",IFERROR(VLOOKUP(D8,'المراحل'!$A$5:$B$14,2,0),0))</f>
        <v/>
      </c>
      <c r="G8" s="24">
        <f>IF(F8="","",N(E8)*F8)</f>
        <v/>
      </c>
      <c r="H8" s="25" t="n">
        <v>46402</v>
      </c>
    </row>
    <row r="9">
      <c r="A9" s="18" t="inlineStr">
        <is>
          <t>مستلزمات تشغيل</t>
        </is>
      </c>
      <c r="B9" s="18" t="inlineStr">
        <is>
          <t>سوبر ماركت الفرسان</t>
        </is>
      </c>
      <c r="C9" s="21" t="inlineStr">
        <is>
          <t>رانيا عادل</t>
        </is>
      </c>
      <c r="D9" s="21" t="inlineStr">
        <is>
          <t>تم الفوز</t>
        </is>
      </c>
      <c r="E9" s="22" t="n">
        <v>310000</v>
      </c>
      <c r="F9" s="23">
        <f>IF(D9="","",IFERROR(VLOOKUP(D9,'المراحل'!$A$5:$B$14,2,0),0))</f>
        <v/>
      </c>
      <c r="G9" s="24">
        <f>IF(F9="","",N(E9)*F9)</f>
        <v/>
      </c>
      <c r="H9" s="25" t="n">
        <v>46331</v>
      </c>
    </row>
    <row r="10">
      <c r="A10" s="18" t="inlineStr">
        <is>
          <t>تجهيز مطبخ مركزي</t>
        </is>
      </c>
      <c r="B10" s="18" t="inlineStr">
        <is>
          <t>مطاعم الشيف</t>
        </is>
      </c>
      <c r="C10" s="21" t="inlineStr">
        <is>
          <t>أحمد سامي</t>
        </is>
      </c>
      <c r="D10" s="21" t="inlineStr">
        <is>
          <t>تقديم عرض سعر</t>
        </is>
      </c>
      <c r="E10" s="22" t="n">
        <v>980000</v>
      </c>
      <c r="F10" s="23">
        <f>IF(D10="","",IFERROR(VLOOKUP(D10,'المراحل'!$A$5:$B$14,2,0),0))</f>
        <v/>
      </c>
      <c r="G10" s="24">
        <f>IF(F10="","",N(E10)*F10)</f>
        <v/>
      </c>
      <c r="H10" s="25" t="n">
        <v>46366</v>
      </c>
    </row>
    <row r="11">
      <c r="A11" s="18" t="inlineStr">
        <is>
          <t>توريد معدات مخازن</t>
        </is>
      </c>
      <c r="B11" s="18" t="inlineStr">
        <is>
          <t>مؤسسة النيل</t>
        </is>
      </c>
      <c r="C11" s="21" t="inlineStr">
        <is>
          <t>مصطفى جمال</t>
        </is>
      </c>
      <c r="D11" s="21" t="inlineStr">
        <is>
          <t>تعارف أولي</t>
        </is>
      </c>
      <c r="E11" s="22" t="n">
        <v>1400000</v>
      </c>
      <c r="F11" s="23">
        <f>IF(D11="","",IFERROR(VLOOKUP(D11,'المراحل'!$A$5:$B$14,2,0),0))</f>
        <v/>
      </c>
      <c r="G11" s="24">
        <f>IF(F11="","",N(E11)*F11)</f>
        <v/>
      </c>
      <c r="H11" s="25" t="n">
        <v>46438</v>
      </c>
    </row>
    <row r="12">
      <c r="A12" s="18" t="inlineStr">
        <is>
          <t>ترقية خط إنتاج</t>
        </is>
      </c>
      <c r="B12" s="18" t="inlineStr">
        <is>
          <t>مصنع الأمل</t>
        </is>
      </c>
      <c r="C12" s="21" t="inlineStr">
        <is>
          <t>أحمد سامي</t>
        </is>
      </c>
      <c r="D12" s="21" t="inlineStr">
        <is>
          <t>دراسة الاحتياج</t>
        </is>
      </c>
      <c r="E12" s="22" t="n">
        <v>3200000</v>
      </c>
      <c r="F12" s="23">
        <f>IF(D12="","",IFERROR(VLOOKUP(D12,'المراحل'!$A$5:$B$14,2,0),0))</f>
        <v/>
      </c>
      <c r="G12" s="24">
        <f>IF(F12="","",N(E12)*F12)</f>
        <v/>
      </c>
      <c r="H12" s="25" t="n">
        <v>46477</v>
      </c>
    </row>
    <row r="13">
      <c r="A13" s="18" t="inlineStr">
        <is>
          <t>توريد قطع غيار</t>
        </is>
      </c>
      <c r="B13" s="18" t="inlineStr">
        <is>
          <t>شركة النقل السريع</t>
        </is>
      </c>
      <c r="C13" s="21" t="inlineStr">
        <is>
          <t>رانيا عادل</t>
        </is>
      </c>
      <c r="D13" s="21" t="inlineStr">
        <is>
          <t>تفاوض</t>
        </is>
      </c>
      <c r="E13" s="22" t="n">
        <v>540000</v>
      </c>
      <c r="F13" s="23">
        <f>IF(D13="","",IFERROR(VLOOKUP(D13,'المراحل'!$A$5:$B$14,2,0),0))</f>
        <v/>
      </c>
      <c r="G13" s="24">
        <f>IF(F13="","",N(E13)*F13)</f>
        <v/>
      </c>
      <c r="H13" s="25" t="n">
        <v>46374</v>
      </c>
    </row>
    <row r="14">
      <c r="A14" s="18" t="inlineStr">
        <is>
          <t>مشروع طاقة شمسية</t>
        </is>
      </c>
      <c r="B14" s="18" t="inlineStr">
        <is>
          <t>مدرسة المستقبل</t>
        </is>
      </c>
      <c r="C14" s="21" t="inlineStr">
        <is>
          <t>مصطفى جمال</t>
        </is>
      </c>
      <c r="D14" s="21" t="inlineStr">
        <is>
          <t>تقديم عرض سعر</t>
        </is>
      </c>
      <c r="E14" s="22" t="n">
        <v>1250000</v>
      </c>
      <c r="F14" s="23">
        <f>IF(D14="","",IFERROR(VLOOKUP(D14,'المراحل'!$A$5:$B$14,2,0),0))</f>
        <v/>
      </c>
      <c r="G14" s="24">
        <f>IF(F14="","",N(E14)*F14)</f>
        <v/>
      </c>
      <c r="H14" s="25" t="n">
        <v>46417</v>
      </c>
    </row>
    <row r="15">
      <c r="A15" s="18" t="inlineStr">
        <is>
          <t>أجهزة قياس</t>
        </is>
      </c>
      <c r="B15" s="18" t="inlineStr">
        <is>
          <t>معمل التحاليل</t>
        </is>
      </c>
      <c r="C15" s="21" t="inlineStr">
        <is>
          <t>رانيا عادل</t>
        </is>
      </c>
      <c r="D15" s="21" t="inlineStr">
        <is>
          <t>خسارة</t>
        </is>
      </c>
      <c r="E15" s="22" t="n">
        <v>260000</v>
      </c>
      <c r="F15" s="23">
        <f>IF(D15="","",IFERROR(VLOOKUP(D15,'المراحل'!$A$5:$B$14,2,0),0))</f>
        <v/>
      </c>
      <c r="G15" s="24">
        <f>IF(F15="","",N(E15)*F15)</f>
        <v/>
      </c>
      <c r="H15" s="25" t="n">
        <v>46338</v>
      </c>
    </row>
    <row r="16">
      <c r="A16" s="18" t="n"/>
      <c r="B16" s="18" t="n"/>
      <c r="C16" s="21" t="n"/>
      <c r="D16" s="21" t="n"/>
      <c r="E16" s="22" t="n"/>
      <c r="F16" s="23">
        <f>IF(D16="","",IFERROR(VLOOKUP(D16,'المراحل'!$A$5:$B$14,2,0),0))</f>
        <v/>
      </c>
      <c r="G16" s="24">
        <f>IF(F16="","",N(E16)*F16)</f>
        <v/>
      </c>
      <c r="H16" s="25" t="n"/>
    </row>
    <row r="17">
      <c r="A17" s="18" t="n"/>
      <c r="B17" s="18" t="n"/>
      <c r="C17" s="21" t="n"/>
      <c r="D17" s="21" t="n"/>
      <c r="E17" s="22" t="n"/>
      <c r="F17" s="23">
        <f>IF(D17="","",IFERROR(VLOOKUP(D17,'المراحل'!$A$5:$B$14,2,0),0))</f>
        <v/>
      </c>
      <c r="G17" s="24">
        <f>IF(F17="","",N(E17)*F17)</f>
        <v/>
      </c>
      <c r="H17" s="25" t="n"/>
    </row>
    <row r="18">
      <c r="A18" s="18" t="n"/>
      <c r="B18" s="18" t="n"/>
      <c r="C18" s="21" t="n"/>
      <c r="D18" s="21" t="n"/>
      <c r="E18" s="22" t="n"/>
      <c r="F18" s="23">
        <f>IF(D18="","",IFERROR(VLOOKUP(D18,'المراحل'!$A$5:$B$14,2,0),0))</f>
        <v/>
      </c>
      <c r="G18" s="24">
        <f>IF(F18="","",N(E18)*F18)</f>
        <v/>
      </c>
      <c r="H18" s="25" t="n"/>
    </row>
    <row r="19">
      <c r="A19" s="18" t="n"/>
      <c r="B19" s="18" t="n"/>
      <c r="C19" s="21" t="n"/>
      <c r="D19" s="21" t="n"/>
      <c r="E19" s="22" t="n"/>
      <c r="F19" s="23">
        <f>IF(D19="","",IFERROR(VLOOKUP(D19,'المراحل'!$A$5:$B$14,2,0),0))</f>
        <v/>
      </c>
      <c r="G19" s="24">
        <f>IF(F19="","",N(E19)*F19)</f>
        <v/>
      </c>
      <c r="H19" s="25" t="n"/>
    </row>
    <row r="20">
      <c r="A20" s="18" t="n"/>
      <c r="B20" s="18" t="n"/>
      <c r="C20" s="21" t="n"/>
      <c r="D20" s="21" t="n"/>
      <c r="E20" s="22" t="n"/>
      <c r="F20" s="23">
        <f>IF(D20="","",IFERROR(VLOOKUP(D20,'المراحل'!$A$5:$B$14,2,0),0))</f>
        <v/>
      </c>
      <c r="G20" s="24">
        <f>IF(F20="","",N(E20)*F20)</f>
        <v/>
      </c>
      <c r="H20" s="25" t="n"/>
    </row>
    <row r="21">
      <c r="A21" s="18" t="n"/>
      <c r="B21" s="18" t="n"/>
      <c r="C21" s="21" t="n"/>
      <c r="D21" s="21" t="n"/>
      <c r="E21" s="22" t="n"/>
      <c r="F21" s="23">
        <f>IF(D21="","",IFERROR(VLOOKUP(D21,'المراحل'!$A$5:$B$14,2,0),0))</f>
        <v/>
      </c>
      <c r="G21" s="24">
        <f>IF(F21="","",N(E21)*F21)</f>
        <v/>
      </c>
      <c r="H21" s="25" t="n"/>
    </row>
    <row r="22">
      <c r="A22" s="18" t="n"/>
      <c r="B22" s="18" t="n"/>
      <c r="C22" s="21" t="n"/>
      <c r="D22" s="21" t="n"/>
      <c r="E22" s="22" t="n"/>
      <c r="F22" s="23">
        <f>IF(D22="","",IFERROR(VLOOKUP(D22,'المراحل'!$A$5:$B$14,2,0),0))</f>
        <v/>
      </c>
      <c r="G22" s="24">
        <f>IF(F22="","",N(E22)*F22)</f>
        <v/>
      </c>
      <c r="H22" s="25" t="n"/>
    </row>
    <row r="23">
      <c r="A23" s="18" t="n"/>
      <c r="B23" s="18" t="n"/>
      <c r="C23" s="21" t="n"/>
      <c r="D23" s="21" t="n"/>
      <c r="E23" s="22" t="n"/>
      <c r="F23" s="23">
        <f>IF(D23="","",IFERROR(VLOOKUP(D23,'المراحل'!$A$5:$B$14,2,0),0))</f>
        <v/>
      </c>
      <c r="G23" s="24">
        <f>IF(F23="","",N(E23)*F23)</f>
        <v/>
      </c>
      <c r="H23" s="25" t="n"/>
    </row>
    <row r="24">
      <c r="A24" s="18" t="n"/>
      <c r="B24" s="18" t="n"/>
      <c r="C24" s="21" t="n"/>
      <c r="D24" s="21" t="n"/>
      <c r="E24" s="22" t="n"/>
      <c r="F24" s="23">
        <f>IF(D24="","",IFERROR(VLOOKUP(D24,'المراحل'!$A$5:$B$14,2,0),0))</f>
        <v/>
      </c>
      <c r="G24" s="24">
        <f>IF(F24="","",N(E24)*F24)</f>
        <v/>
      </c>
      <c r="H24" s="25" t="n"/>
    </row>
    <row r="25">
      <c r="A25" s="18" t="n"/>
      <c r="B25" s="18" t="n"/>
      <c r="C25" s="21" t="n"/>
      <c r="D25" s="21" t="n"/>
      <c r="E25" s="22" t="n"/>
      <c r="F25" s="23">
        <f>IF(D25="","",IFERROR(VLOOKUP(D25,'المراحل'!$A$5:$B$14,2,0),0))</f>
        <v/>
      </c>
      <c r="G25" s="24">
        <f>IF(F25="","",N(E25)*F25)</f>
        <v/>
      </c>
      <c r="H25" s="25" t="n"/>
    </row>
    <row r="26">
      <c r="A26" s="18" t="n"/>
      <c r="B26" s="18" t="n"/>
      <c r="C26" s="21" t="n"/>
      <c r="D26" s="21" t="n"/>
      <c r="E26" s="22" t="n"/>
      <c r="F26" s="23">
        <f>IF(D26="","",IFERROR(VLOOKUP(D26,'المراحل'!$A$5:$B$14,2,0),0))</f>
        <v/>
      </c>
      <c r="G26" s="24">
        <f>IF(F26="","",N(E26)*F26)</f>
        <v/>
      </c>
      <c r="H26" s="25" t="n"/>
    </row>
    <row r="27">
      <c r="A27" s="18" t="n"/>
      <c r="B27" s="18" t="n"/>
      <c r="C27" s="21" t="n"/>
      <c r="D27" s="21" t="n"/>
      <c r="E27" s="22" t="n"/>
      <c r="F27" s="23">
        <f>IF(D27="","",IFERROR(VLOOKUP(D27,'المراحل'!$A$5:$B$14,2,0),0))</f>
        <v/>
      </c>
      <c r="G27" s="24">
        <f>IF(F27="","",N(E27)*F27)</f>
        <v/>
      </c>
      <c r="H27" s="25" t="n"/>
    </row>
    <row r="28">
      <c r="A28" s="18" t="n"/>
      <c r="B28" s="18" t="n"/>
      <c r="C28" s="21" t="n"/>
      <c r="D28" s="21" t="n"/>
      <c r="E28" s="22" t="n"/>
      <c r="F28" s="23">
        <f>IF(D28="","",IFERROR(VLOOKUP(D28,'المراحل'!$A$5:$B$14,2,0),0))</f>
        <v/>
      </c>
      <c r="G28" s="24">
        <f>IF(F28="","",N(E28)*F28)</f>
        <v/>
      </c>
      <c r="H28" s="25" t="n"/>
    </row>
    <row r="29">
      <c r="A29" s="18" t="n"/>
      <c r="B29" s="18" t="n"/>
      <c r="C29" s="21" t="n"/>
      <c r="D29" s="21" t="n"/>
      <c r="E29" s="22" t="n"/>
      <c r="F29" s="23">
        <f>IF(D29="","",IFERROR(VLOOKUP(D29,'المراحل'!$A$5:$B$14,2,0),0))</f>
        <v/>
      </c>
      <c r="G29" s="24">
        <f>IF(F29="","",N(E29)*F29)</f>
        <v/>
      </c>
      <c r="H29" s="25" t="n"/>
    </row>
    <row r="30">
      <c r="A30" s="18" t="n"/>
      <c r="B30" s="18" t="n"/>
      <c r="C30" s="21" t="n"/>
      <c r="D30" s="21" t="n"/>
      <c r="E30" s="22" t="n"/>
      <c r="F30" s="23">
        <f>IF(D30="","",IFERROR(VLOOKUP(D30,'المراحل'!$A$5:$B$14,2,0),0))</f>
        <v/>
      </c>
      <c r="G30" s="24">
        <f>IF(F30="","",N(E30)*F30)</f>
        <v/>
      </c>
      <c r="H30" s="25" t="n"/>
    </row>
    <row r="31">
      <c r="A31" s="18" t="n"/>
      <c r="B31" s="18" t="n"/>
      <c r="C31" s="21" t="n"/>
      <c r="D31" s="21" t="n"/>
      <c r="E31" s="22" t="n"/>
      <c r="F31" s="23">
        <f>IF(D31="","",IFERROR(VLOOKUP(D31,'المراحل'!$A$5:$B$14,2,0),0))</f>
        <v/>
      </c>
      <c r="G31" s="24">
        <f>IF(F31="","",N(E31)*F31)</f>
        <v/>
      </c>
      <c r="H31" s="25" t="n"/>
    </row>
    <row r="32">
      <c r="A32" s="18" t="n"/>
      <c r="B32" s="18" t="n"/>
      <c r="C32" s="21" t="n"/>
      <c r="D32" s="21" t="n"/>
      <c r="E32" s="22" t="n"/>
      <c r="F32" s="23">
        <f>IF(D32="","",IFERROR(VLOOKUP(D32,'المراحل'!$A$5:$B$14,2,0),0))</f>
        <v/>
      </c>
      <c r="G32" s="24">
        <f>IF(F32="","",N(E32)*F32)</f>
        <v/>
      </c>
      <c r="H32" s="25" t="n"/>
    </row>
    <row r="33">
      <c r="A33" s="18" t="n"/>
      <c r="B33" s="18" t="n"/>
      <c r="C33" s="21" t="n"/>
      <c r="D33" s="21" t="n"/>
      <c r="E33" s="22" t="n"/>
      <c r="F33" s="23">
        <f>IF(D33="","",IFERROR(VLOOKUP(D33,'المراحل'!$A$5:$B$14,2,0),0))</f>
        <v/>
      </c>
      <c r="G33" s="24">
        <f>IF(F33="","",N(E33)*F33)</f>
        <v/>
      </c>
      <c r="H33" s="25" t="n"/>
    </row>
    <row r="34">
      <c r="A34" s="18" t="n"/>
      <c r="B34" s="18" t="n"/>
      <c r="C34" s="21" t="n"/>
      <c r="D34" s="21" t="n"/>
      <c r="E34" s="22" t="n"/>
      <c r="F34" s="23">
        <f>IF(D34="","",IFERROR(VLOOKUP(D34,'المراحل'!$A$5:$B$14,2,0),0))</f>
        <v/>
      </c>
      <c r="G34" s="24">
        <f>IF(F34="","",N(E34)*F34)</f>
        <v/>
      </c>
      <c r="H34" s="25" t="n"/>
    </row>
    <row r="35">
      <c r="A35" s="18" t="n"/>
      <c r="B35" s="18" t="n"/>
      <c r="C35" s="21" t="n"/>
      <c r="D35" s="21" t="n"/>
      <c r="E35" s="22" t="n"/>
      <c r="F35" s="23">
        <f>IF(D35="","",IFERROR(VLOOKUP(D35,'المراحل'!$A$5:$B$14,2,0),0))</f>
        <v/>
      </c>
      <c r="G35" s="24">
        <f>IF(F35="","",N(E35)*F35)</f>
        <v/>
      </c>
      <c r="H35" s="25" t="n"/>
    </row>
    <row r="36">
      <c r="A36" s="18" t="n"/>
      <c r="B36" s="18" t="n"/>
      <c r="C36" s="21" t="n"/>
      <c r="D36" s="21" t="n"/>
      <c r="E36" s="22" t="n"/>
      <c r="F36" s="23">
        <f>IF(D36="","",IFERROR(VLOOKUP(D36,'المراحل'!$A$5:$B$14,2,0),0))</f>
        <v/>
      </c>
      <c r="G36" s="24">
        <f>IF(F36="","",N(E36)*F36)</f>
        <v/>
      </c>
      <c r="H36" s="25" t="n"/>
    </row>
    <row r="37">
      <c r="A37" s="18" t="n"/>
      <c r="B37" s="18" t="n"/>
      <c r="C37" s="21" t="n"/>
      <c r="D37" s="21" t="n"/>
      <c r="E37" s="22" t="n"/>
      <c r="F37" s="23">
        <f>IF(D37="","",IFERROR(VLOOKUP(D37,'المراحل'!$A$5:$B$14,2,0),0))</f>
        <v/>
      </c>
      <c r="G37" s="24">
        <f>IF(F37="","",N(E37)*F37)</f>
        <v/>
      </c>
      <c r="H37" s="25" t="n"/>
    </row>
    <row r="38">
      <c r="A38" s="18" t="n"/>
      <c r="B38" s="18" t="n"/>
      <c r="C38" s="21" t="n"/>
      <c r="D38" s="21" t="n"/>
      <c r="E38" s="22" t="n"/>
      <c r="F38" s="23">
        <f>IF(D38="","",IFERROR(VLOOKUP(D38,'المراحل'!$A$5:$B$14,2,0),0))</f>
        <v/>
      </c>
      <c r="G38" s="24">
        <f>IF(F38="","",N(E38)*F38)</f>
        <v/>
      </c>
      <c r="H38" s="25" t="n"/>
    </row>
    <row r="39">
      <c r="A39" s="18" t="n"/>
      <c r="B39" s="18" t="n"/>
      <c r="C39" s="21" t="n"/>
      <c r="D39" s="21" t="n"/>
      <c r="E39" s="22" t="n"/>
      <c r="F39" s="23">
        <f>IF(D39="","",IFERROR(VLOOKUP(D39,'المراحل'!$A$5:$B$14,2,0),0))</f>
        <v/>
      </c>
      <c r="G39" s="24">
        <f>IF(F39="","",N(E39)*F39)</f>
        <v/>
      </c>
      <c r="H39" s="25" t="n"/>
    </row>
    <row r="40">
      <c r="A40" s="18" t="n"/>
      <c r="B40" s="18" t="n"/>
      <c r="C40" s="21" t="n"/>
      <c r="D40" s="21" t="n"/>
      <c r="E40" s="22" t="n"/>
      <c r="F40" s="23">
        <f>IF(D40="","",IFERROR(VLOOKUP(D40,'المراحل'!$A$5:$B$14,2,0),0))</f>
        <v/>
      </c>
      <c r="G40" s="24">
        <f>IF(F40="","",N(E40)*F40)</f>
        <v/>
      </c>
      <c r="H40" s="25" t="n"/>
    </row>
    <row r="41">
      <c r="A41" s="18" t="n"/>
      <c r="B41" s="18" t="n"/>
      <c r="C41" s="21" t="n"/>
      <c r="D41" s="21" t="n"/>
      <c r="E41" s="22" t="n"/>
      <c r="F41" s="23">
        <f>IF(D41="","",IFERROR(VLOOKUP(D41,'المراحل'!$A$5:$B$14,2,0),0))</f>
        <v/>
      </c>
      <c r="G41" s="24">
        <f>IF(F41="","",N(E41)*F41)</f>
        <v/>
      </c>
      <c r="H41" s="25" t="n"/>
    </row>
    <row r="42">
      <c r="A42" s="18" t="n"/>
      <c r="B42" s="18" t="n"/>
      <c r="C42" s="21" t="n"/>
      <c r="D42" s="21" t="n"/>
      <c r="E42" s="22" t="n"/>
      <c r="F42" s="23">
        <f>IF(D42="","",IFERROR(VLOOKUP(D42,'المراحل'!$A$5:$B$14,2,0),0))</f>
        <v/>
      </c>
      <c r="G42" s="24">
        <f>IF(F42="","",N(E42)*F42)</f>
        <v/>
      </c>
      <c r="H42" s="25" t="n"/>
    </row>
    <row r="43">
      <c r="A43" s="18" t="n"/>
      <c r="B43" s="18" t="n"/>
      <c r="C43" s="21" t="n"/>
      <c r="D43" s="21" t="n"/>
      <c r="E43" s="22" t="n"/>
      <c r="F43" s="23">
        <f>IF(D43="","",IFERROR(VLOOKUP(D43,'المراحل'!$A$5:$B$14,2,0),0))</f>
        <v/>
      </c>
      <c r="G43" s="24">
        <f>IF(F43="","",N(E43)*F43)</f>
        <v/>
      </c>
      <c r="H43" s="25" t="n"/>
    </row>
    <row r="44">
      <c r="A44" s="18" t="n"/>
      <c r="B44" s="18" t="n"/>
      <c r="C44" s="21" t="n"/>
      <c r="D44" s="21" t="n"/>
      <c r="E44" s="22" t="n"/>
      <c r="F44" s="23">
        <f>IF(D44="","",IFERROR(VLOOKUP(D44,'المراحل'!$A$5:$B$14,2,0),0))</f>
        <v/>
      </c>
      <c r="G44" s="24">
        <f>IF(F44="","",N(E44)*F44)</f>
        <v/>
      </c>
      <c r="H44" s="25" t="n"/>
    </row>
    <row r="45">
      <c r="A45" s="18" t="n"/>
      <c r="B45" s="18" t="n"/>
      <c r="C45" s="21" t="n"/>
      <c r="D45" s="21" t="n"/>
      <c r="E45" s="22" t="n"/>
      <c r="F45" s="23">
        <f>IF(D45="","",IFERROR(VLOOKUP(D45,'المراحل'!$A$5:$B$14,2,0),0))</f>
        <v/>
      </c>
      <c r="G45" s="24">
        <f>IF(F45="","",N(E45)*F45)</f>
        <v/>
      </c>
      <c r="H45" s="25" t="n"/>
    </row>
    <row r="46">
      <c r="A46" s="18" t="n"/>
      <c r="B46" s="18" t="n"/>
      <c r="C46" s="21" t="n"/>
      <c r="D46" s="21" t="n"/>
      <c r="E46" s="22" t="n"/>
      <c r="F46" s="23">
        <f>IF(D46="","",IFERROR(VLOOKUP(D46,'المراحل'!$A$5:$B$14,2,0),0))</f>
        <v/>
      </c>
      <c r="G46" s="24">
        <f>IF(F46="","",N(E46)*F46)</f>
        <v/>
      </c>
      <c r="H46" s="25" t="n"/>
    </row>
    <row r="47">
      <c r="A47" s="18" t="n"/>
      <c r="B47" s="18" t="n"/>
      <c r="C47" s="21" t="n"/>
      <c r="D47" s="21" t="n"/>
      <c r="E47" s="22" t="n"/>
      <c r="F47" s="23">
        <f>IF(D47="","",IFERROR(VLOOKUP(D47,'المراحل'!$A$5:$B$14,2,0),0))</f>
        <v/>
      </c>
      <c r="G47" s="24">
        <f>IF(F47="","",N(E47)*F47)</f>
        <v/>
      </c>
      <c r="H47" s="25" t="n"/>
    </row>
    <row r="48">
      <c r="A48" s="18" t="n"/>
      <c r="B48" s="18" t="n"/>
      <c r="C48" s="21" t="n"/>
      <c r="D48" s="21" t="n"/>
      <c r="E48" s="22" t="n"/>
      <c r="F48" s="23">
        <f>IF(D48="","",IFERROR(VLOOKUP(D48,'المراحل'!$A$5:$B$14,2,0),0))</f>
        <v/>
      </c>
      <c r="G48" s="24">
        <f>IF(F48="","",N(E48)*F48)</f>
        <v/>
      </c>
      <c r="H48" s="25" t="n"/>
    </row>
    <row r="49">
      <c r="A49" s="18" t="n"/>
      <c r="B49" s="18" t="n"/>
      <c r="C49" s="21" t="n"/>
      <c r="D49" s="21" t="n"/>
      <c r="E49" s="22" t="n"/>
      <c r="F49" s="23">
        <f>IF(D49="","",IFERROR(VLOOKUP(D49,'المراحل'!$A$5:$B$14,2,0),0))</f>
        <v/>
      </c>
      <c r="G49" s="24">
        <f>IF(F49="","",N(E49)*F49)</f>
        <v/>
      </c>
      <c r="H49" s="25" t="n"/>
    </row>
    <row r="50">
      <c r="A50" s="18" t="n"/>
      <c r="B50" s="18" t="n"/>
      <c r="C50" s="21" t="n"/>
      <c r="D50" s="21" t="n"/>
      <c r="E50" s="22" t="n"/>
      <c r="F50" s="23">
        <f>IF(D50="","",IFERROR(VLOOKUP(D50,'المراحل'!$A$5:$B$14,2,0),0))</f>
        <v/>
      </c>
      <c r="G50" s="24">
        <f>IF(F50="","",N(E50)*F50)</f>
        <v/>
      </c>
      <c r="H50" s="25" t="n"/>
    </row>
    <row r="51">
      <c r="A51" s="18" t="n"/>
      <c r="B51" s="18" t="n"/>
      <c r="C51" s="21" t="n"/>
      <c r="D51" s="21" t="n"/>
      <c r="E51" s="22" t="n"/>
      <c r="F51" s="23">
        <f>IF(D51="","",IFERROR(VLOOKUP(D51,'المراحل'!$A$5:$B$14,2,0),0))</f>
        <v/>
      </c>
      <c r="G51" s="24">
        <f>IF(F51="","",N(E51)*F51)</f>
        <v/>
      </c>
      <c r="H51" s="25" t="n"/>
    </row>
    <row r="52">
      <c r="A52" s="18" t="n"/>
      <c r="B52" s="18" t="n"/>
      <c r="C52" s="21" t="n"/>
      <c r="D52" s="21" t="n"/>
      <c r="E52" s="22" t="n"/>
      <c r="F52" s="23">
        <f>IF(D52="","",IFERROR(VLOOKUP(D52,'المراحل'!$A$5:$B$14,2,0),0))</f>
        <v/>
      </c>
      <c r="G52" s="24">
        <f>IF(F52="","",N(E52)*F52)</f>
        <v/>
      </c>
      <c r="H52" s="25" t="n"/>
    </row>
    <row r="53">
      <c r="A53" s="18" t="n"/>
      <c r="B53" s="18" t="n"/>
      <c r="C53" s="21" t="n"/>
      <c r="D53" s="21" t="n"/>
      <c r="E53" s="22" t="n"/>
      <c r="F53" s="23">
        <f>IF(D53="","",IFERROR(VLOOKUP(D53,'المراحل'!$A$5:$B$14,2,0),0))</f>
        <v/>
      </c>
      <c r="G53" s="24">
        <f>IF(F53="","",N(E53)*F53)</f>
        <v/>
      </c>
      <c r="H53" s="25" t="n"/>
    </row>
    <row r="54">
      <c r="A54" s="18" t="n"/>
      <c r="B54" s="18" t="n"/>
      <c r="C54" s="21" t="n"/>
      <c r="D54" s="21" t="n"/>
      <c r="E54" s="22" t="n"/>
      <c r="F54" s="23">
        <f>IF(D54="","",IFERROR(VLOOKUP(D54,'المراحل'!$A$5:$B$14,2,0),0))</f>
        <v/>
      </c>
      <c r="G54" s="24">
        <f>IF(F54="","",N(E54)*F54)</f>
        <v/>
      </c>
      <c r="H54" s="25" t="n"/>
    </row>
    <row r="55">
      <c r="A55" s="18" t="n"/>
      <c r="B55" s="18" t="n"/>
      <c r="C55" s="21" t="n"/>
      <c r="D55" s="21" t="n"/>
      <c r="E55" s="22" t="n"/>
      <c r="F55" s="23">
        <f>IF(D55="","",IFERROR(VLOOKUP(D55,'المراحل'!$A$5:$B$14,2,0),0))</f>
        <v/>
      </c>
      <c r="G55" s="24">
        <f>IF(F55="","",N(E55)*F55)</f>
        <v/>
      </c>
      <c r="H55" s="25" t="n"/>
    </row>
    <row r="56">
      <c r="A56" s="26" t="inlineStr">
        <is>
          <t>الإجمالي</t>
        </is>
      </c>
      <c r="B56" s="27" t="n"/>
      <c r="C56" s="27" t="n"/>
      <c r="D56" s="27" t="n"/>
      <c r="E56" s="28">
        <f>SUM(E6:E55)</f>
        <v/>
      </c>
      <c r="F56" s="27" t="n"/>
      <c r="G56" s="28">
        <f>SUM(G6:G55)</f>
        <v/>
      </c>
      <c r="H56" s="27" t="n"/>
    </row>
  </sheetData>
  <sheetProtection selectLockedCells="0" selectUnlockedCells="0" sheet="1" objects="0" insertRows="1" insertHyperlinks="1" autoFilter="0" scenarios="0" formatColumns="0" deleteColumns="1" insertColumns="1" pivotTables="1" deleteRows="1" formatCells="0" formatRows="0" sort="0"/>
  <mergeCells count="2">
    <mergeCell ref="A2:H2"/>
    <mergeCell ref="A1:H1"/>
  </mergeCells>
  <conditionalFormatting sqref="D6:D55">
    <cfRule type="cellIs" priority="1" operator="equal" dxfId="0">
      <formula>"تم الفوز"</formula>
    </cfRule>
    <cfRule type="cellIs" priority="2" operator="equal" dxfId="1">
      <formula>"خسارة"</formula>
    </cfRule>
  </conditionalFormatting>
  <dataValidations count="1">
    <dataValidation sqref="D6:D55" showDropDown="0" showInputMessage="0" showErrorMessage="0" allowBlank="1" type="list">
      <formula1>"تعارف أولي,دراسة الاحتياج,تقديم عرض سعر,تفاوض,تم الفوز,خسارة"</formula1>
    </dataValidation>
  </dataValidation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sheetPr>
  <dimension ref="A1:D31"/>
  <sheetViews>
    <sheetView showGridLines="0" rightToLeft="1" workbookViewId="0">
      <selection activeCell="A1" sqref="A1"/>
    </sheetView>
  </sheetViews>
  <sheetFormatPr baseColWidth="8" defaultRowHeight="15"/>
  <cols>
    <col width="20" customWidth="1" min="1" max="1"/>
    <col width="12" customWidth="1" min="2" max="2"/>
    <col width="15" customWidth="1" min="3" max="3"/>
    <col width="15" customWidth="1" min="4" max="4"/>
  </cols>
  <sheetData>
    <row r="1" ht="30" customHeight="1">
      <c r="A1" s="15" t="inlineStr">
        <is>
          <t>ملخص الخط البيعي</t>
        </is>
      </c>
      <c r="B1" s="16" t="n"/>
      <c r="C1" s="16" t="n"/>
      <c r="D1" s="16" t="n"/>
    </row>
    <row r="3">
      <c r="A3" s="29" t="inlineStr">
        <is>
          <t>أول شهر في التوقع</t>
        </is>
      </c>
      <c r="B3" s="25" t="n">
        <v>46327</v>
      </c>
      <c r="C3" s="29" t="inlineStr">
        <is>
          <t>مستهدف الفترة</t>
        </is>
      </c>
      <c r="D3" s="22" t="n">
        <v>4500000</v>
      </c>
    </row>
    <row r="5" ht="30" customHeight="1">
      <c r="A5" s="17" t="inlineStr">
        <is>
          <t>المرحلة</t>
        </is>
      </c>
      <c r="B5" s="17" t="inlineStr">
        <is>
          <t>عدد الفرص</t>
        </is>
      </c>
      <c r="C5" s="17" t="inlineStr">
        <is>
          <t>القيمة</t>
        </is>
      </c>
      <c r="D5" s="17" t="inlineStr">
        <is>
          <t>القيمة المرجحة</t>
        </is>
      </c>
    </row>
    <row r="6">
      <c r="A6" s="30">
        <f>'المراحل'!A5</f>
        <v/>
      </c>
      <c r="B6" s="24">
        <f>COUNTIF('الفرص'!$D$6:$D$55,A6)</f>
        <v/>
      </c>
      <c r="C6" s="24">
        <f>SUMIF('الفرص'!$D$6:$D$55,A6,'الفرص'!$E$6:$E$55)</f>
        <v/>
      </c>
      <c r="D6" s="24">
        <f>SUMIF('الفرص'!$D$6:$D$55,A6,'الفرص'!$G$6:$G$55)</f>
        <v/>
      </c>
    </row>
    <row r="7">
      <c r="A7" s="30">
        <f>'المراحل'!A6</f>
        <v/>
      </c>
      <c r="B7" s="24">
        <f>COUNTIF('الفرص'!$D$6:$D$55,A7)</f>
        <v/>
      </c>
      <c r="C7" s="24">
        <f>SUMIF('الفرص'!$D$6:$D$55,A7,'الفرص'!$E$6:$E$55)</f>
        <v/>
      </c>
      <c r="D7" s="24">
        <f>SUMIF('الفرص'!$D$6:$D$55,A7,'الفرص'!$G$6:$G$55)</f>
        <v/>
      </c>
    </row>
    <row r="8">
      <c r="A8" s="30">
        <f>'المراحل'!A7</f>
        <v/>
      </c>
      <c r="B8" s="24">
        <f>COUNTIF('الفرص'!$D$6:$D$55,A8)</f>
        <v/>
      </c>
      <c r="C8" s="24">
        <f>SUMIF('الفرص'!$D$6:$D$55,A8,'الفرص'!$E$6:$E$55)</f>
        <v/>
      </c>
      <c r="D8" s="24">
        <f>SUMIF('الفرص'!$D$6:$D$55,A8,'الفرص'!$G$6:$G$55)</f>
        <v/>
      </c>
    </row>
    <row r="9">
      <c r="A9" s="30">
        <f>'المراحل'!A8</f>
        <v/>
      </c>
      <c r="B9" s="24">
        <f>COUNTIF('الفرص'!$D$6:$D$55,A9)</f>
        <v/>
      </c>
      <c r="C9" s="24">
        <f>SUMIF('الفرص'!$D$6:$D$55,A9,'الفرص'!$E$6:$E$55)</f>
        <v/>
      </c>
      <c r="D9" s="24">
        <f>SUMIF('الفرص'!$D$6:$D$55,A9,'الفرص'!$G$6:$G$55)</f>
        <v/>
      </c>
    </row>
    <row r="10">
      <c r="A10" s="30">
        <f>'المراحل'!A9</f>
        <v/>
      </c>
      <c r="B10" s="24">
        <f>COUNTIF('الفرص'!$D$6:$D$55,A10)</f>
        <v/>
      </c>
      <c r="C10" s="24">
        <f>SUMIF('الفرص'!$D$6:$D$55,A10,'الفرص'!$E$6:$E$55)</f>
        <v/>
      </c>
      <c r="D10" s="24">
        <f>SUMIF('الفرص'!$D$6:$D$55,A10,'الفرص'!$G$6:$G$55)</f>
        <v/>
      </c>
    </row>
    <row r="11">
      <c r="A11" s="30">
        <f>'المراحل'!A10</f>
        <v/>
      </c>
      <c r="B11" s="24">
        <f>COUNTIF('الفرص'!$D$6:$D$55,A11)</f>
        <v/>
      </c>
      <c r="C11" s="24">
        <f>SUMIF('الفرص'!$D$6:$D$55,A11,'الفرص'!$E$6:$E$55)</f>
        <v/>
      </c>
      <c r="D11" s="24">
        <f>SUMIF('الفرص'!$D$6:$D$55,A11,'الفرص'!$G$6:$G$55)</f>
        <v/>
      </c>
    </row>
    <row r="13" ht="30" customHeight="1">
      <c r="A13" s="17" t="inlineStr">
        <is>
          <t>الشهر</t>
        </is>
      </c>
      <c r="B13" s="17" t="inlineStr"/>
      <c r="C13" s="17" t="inlineStr"/>
      <c r="D13" s="17" t="inlineStr">
        <is>
          <t>القيمة المرجحة</t>
        </is>
      </c>
    </row>
    <row r="14">
      <c r="A14" s="31">
        <f>DATE(YEAR($B$3),MONTH($B$3)+0,1)</f>
        <v/>
      </c>
      <c r="D14" s="24">
        <f>SUMIFS('الفرص'!$G$6:$G$55,'الفرص'!$H$6:$H$55,"&gt;="&amp;A14,'الفرص'!$H$6:$H$55,"&lt;"&amp;DATE(YEAR(A14),MONTH(A14)+1,1))</f>
        <v/>
      </c>
    </row>
    <row r="15">
      <c r="A15" s="31">
        <f>DATE(YEAR($B$3),MONTH($B$3)+1,1)</f>
        <v/>
      </c>
      <c r="D15" s="24">
        <f>SUMIFS('الفرص'!$G$6:$G$55,'الفرص'!$H$6:$H$55,"&gt;="&amp;A15,'الفرص'!$H$6:$H$55,"&lt;"&amp;DATE(YEAR(A15),MONTH(A15)+1,1))</f>
        <v/>
      </c>
    </row>
    <row r="16">
      <c r="A16" s="31">
        <f>DATE(YEAR($B$3),MONTH($B$3)+2,1)</f>
        <v/>
      </c>
      <c r="D16" s="24">
        <f>SUMIFS('الفرص'!$G$6:$G$55,'الفرص'!$H$6:$H$55,"&gt;="&amp;A16,'الفرص'!$H$6:$H$55,"&lt;"&amp;DATE(YEAR(A16),MONTH(A16)+1,1))</f>
        <v/>
      </c>
    </row>
    <row r="17">
      <c r="A17" s="31">
        <f>DATE(YEAR($B$3),MONTH($B$3)+3,1)</f>
        <v/>
      </c>
      <c r="D17" s="24">
        <f>SUMIFS('الفرص'!$G$6:$G$55,'الفرص'!$H$6:$H$55,"&gt;="&amp;A17,'الفرص'!$H$6:$H$55,"&lt;"&amp;DATE(YEAR(A17),MONTH(A17)+1,1))</f>
        <v/>
      </c>
    </row>
    <row r="18">
      <c r="A18" s="31">
        <f>DATE(YEAR($B$3),MONTH($B$3)+4,1)</f>
        <v/>
      </c>
      <c r="D18" s="24">
        <f>SUMIFS('الفرص'!$G$6:$G$55,'الفرص'!$H$6:$H$55,"&gt;="&amp;A18,'الفرص'!$H$6:$H$55,"&lt;"&amp;DATE(YEAR(A18),MONTH(A18)+1,1))</f>
        <v/>
      </c>
    </row>
    <row r="19">
      <c r="A19" s="31">
        <f>DATE(YEAR($B$3),MONTH($B$3)+5,1)</f>
        <v/>
      </c>
      <c r="D19" s="24">
        <f>SUMIFS('الفرص'!$G$6:$G$55,'الفرص'!$H$6:$H$55,"&gt;="&amp;A19,'الفرص'!$H$6:$H$55,"&lt;"&amp;DATE(YEAR(A19),MONTH(A19)+1,1))</f>
        <v/>
      </c>
    </row>
    <row r="20">
      <c r="A20" s="26" t="inlineStr">
        <is>
          <t>إجمالي الأشهر الستة</t>
        </is>
      </c>
      <c r="B20" s="27" t="n"/>
      <c r="C20" s="27" t="n"/>
      <c r="D20" s="28">
        <f>SUM(D14:D19)</f>
        <v/>
      </c>
    </row>
    <row r="22" ht="30" customHeight="1">
      <c r="A22" s="17" t="inlineStr">
        <is>
          <t>المندوب</t>
        </is>
      </c>
      <c r="B22" s="17" t="inlineStr">
        <is>
          <t>عدد الفرص</t>
        </is>
      </c>
      <c r="C22" s="17" t="inlineStr">
        <is>
          <t>القيمة</t>
        </is>
      </c>
      <c r="D22" s="17" t="inlineStr">
        <is>
          <t>القيمة المرجحة</t>
        </is>
      </c>
    </row>
    <row r="23">
      <c r="A23" s="18" t="inlineStr">
        <is>
          <t>أحمد سامي</t>
        </is>
      </c>
      <c r="B23" s="24">
        <f>IF(A23="","",COUNTIF('الفرص'!$C$6:$C$55,A23))</f>
        <v/>
      </c>
      <c r="C23" s="24">
        <f>IF(A23="","",SUMIF('الفرص'!$C$6:$C$55,A23,'الفرص'!$E$6:$E$55))</f>
        <v/>
      </c>
      <c r="D23" s="24">
        <f>IF(A23="","",SUMIF('الفرص'!$C$6:$C$55,A23,'الفرص'!$G$6:$G$55))</f>
        <v/>
      </c>
    </row>
    <row r="24">
      <c r="A24" s="18" t="inlineStr">
        <is>
          <t>رانيا عادل</t>
        </is>
      </c>
      <c r="B24" s="24">
        <f>IF(A24="","",COUNTIF('الفرص'!$C$6:$C$55,A24))</f>
        <v/>
      </c>
      <c r="C24" s="24">
        <f>IF(A24="","",SUMIF('الفرص'!$C$6:$C$55,A24,'الفرص'!$E$6:$E$55))</f>
        <v/>
      </c>
      <c r="D24" s="24">
        <f>IF(A24="","",SUMIF('الفرص'!$C$6:$C$55,A24,'الفرص'!$G$6:$G$55))</f>
        <v/>
      </c>
    </row>
    <row r="25">
      <c r="A25" s="18" t="inlineStr">
        <is>
          <t>مصطفى جمال</t>
        </is>
      </c>
      <c r="B25" s="24">
        <f>IF(A25="","",COUNTIF('الفرص'!$C$6:$C$55,A25))</f>
        <v/>
      </c>
      <c r="C25" s="24">
        <f>IF(A25="","",SUMIF('الفرص'!$C$6:$C$55,A25,'الفرص'!$E$6:$E$55))</f>
        <v/>
      </c>
      <c r="D25" s="24">
        <f>IF(A25="","",SUMIF('الفرص'!$C$6:$C$55,A25,'الفرص'!$G$6:$G$55))</f>
        <v/>
      </c>
    </row>
    <row r="26">
      <c r="A26" s="18" t="n"/>
      <c r="B26" s="24">
        <f>IF(A26="","",COUNTIF('الفرص'!$C$6:$C$55,A26))</f>
        <v/>
      </c>
      <c r="C26" s="24">
        <f>IF(A26="","",SUMIF('الفرص'!$C$6:$C$55,A26,'الفرص'!$E$6:$E$55))</f>
        <v/>
      </c>
      <c r="D26" s="24">
        <f>IF(A26="","",SUMIF('الفرص'!$C$6:$C$55,A26,'الفرص'!$G$6:$G$55))</f>
        <v/>
      </c>
    </row>
    <row r="27">
      <c r="A27" s="18" t="n"/>
      <c r="B27" s="24">
        <f>IF(A27="","",COUNTIF('الفرص'!$C$6:$C$55,A27))</f>
        <v/>
      </c>
      <c r="C27" s="24">
        <f>IF(A27="","",SUMIF('الفرص'!$C$6:$C$55,A27,'الفرص'!$E$6:$E$55))</f>
        <v/>
      </c>
      <c r="D27" s="24">
        <f>IF(A27="","",SUMIF('الفرص'!$C$6:$C$55,A27,'الفرص'!$G$6:$G$55))</f>
        <v/>
      </c>
    </row>
    <row r="28">
      <c r="A28" s="18" t="n"/>
      <c r="B28" s="24">
        <f>IF(A28="","",COUNTIF('الفرص'!$C$6:$C$55,A28))</f>
        <v/>
      </c>
      <c r="C28" s="24">
        <f>IF(A28="","",SUMIF('الفرص'!$C$6:$C$55,A28,'الفرص'!$E$6:$E$55))</f>
        <v/>
      </c>
      <c r="D28" s="24">
        <f>IF(A28="","",SUMIF('الفرص'!$C$6:$C$55,A28,'الفرص'!$G$6:$G$55))</f>
        <v/>
      </c>
    </row>
    <row r="30">
      <c r="A30" s="32" t="inlineStr">
        <is>
          <t>القيمة المرجحة لأول ثلاثة أشهر</t>
        </is>
      </c>
      <c r="B30" s="24">
        <f>SUM(D14:D16)</f>
        <v/>
      </c>
    </row>
    <row r="31">
      <c r="A31" s="29" t="inlineStr">
        <is>
          <t>تغطية المستهدف (المرجح ÷ المستهدف)</t>
        </is>
      </c>
      <c r="B31" s="33">
        <f>IF(D3=0,"",B30/D3)</f>
        <v/>
      </c>
    </row>
  </sheetData>
  <sheetProtection selectLockedCells="0" selectUnlockedCells="0" sheet="1" objects="0" insertRows="1" insertHyperlinks="1" autoFilter="0" scenarios="0" formatColumns="0" deleteColumns="1" insertColumns="1" pivotTables="1" deleteRows="1" formatCells="0" formatRows="0" sort="0"/>
  <mergeCells count="1">
    <mergeCell ref="A1:D1"/>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2026-10-29T10:18:57Z</dcterms:created>
  <dcterms:modified xmlns:dcterms="http://purl.org/dc/terms/" xmlns:xsi="http://www.w3.org/2001/XMLSchema-instance" xsi:type="dcterms:W3CDTF">2026-10-29T10:18:57Z</dcterms:modified>
</cp:coreProperties>
</file>