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حفظة" sheetId="3" state="visible" r:id="rId3"/>
  </sheets>
  <definedNames>
    <definedName name="_xlnm.Print_Area" localSheetId="2">'المحفظة'!$A$1:$O$50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;[Red]-#,##0"/>
    <numFmt numFmtId="166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8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/>
      <top style="thin">
        <color rgb="00C9CDD4"/>
      </top>
      <bottom style="thin">
        <color rgb="00C9CDD4"/>
      </bottom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0" fontId="0" fillId="0" borderId="6" pivotButton="0" quotePrefix="0" xfId="0"/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7" applyAlignment="1" pivotButton="0" quotePrefix="0" xfId="0">
      <alignment horizontal="right" vertical="center" wrapText="1"/>
    </xf>
    <xf numFmtId="0" fontId="16" fillId="5" borderId="7" pivotButton="0" quotePrefix="0" xfId="0"/>
    <xf numFmtId="165" fontId="16" fillId="5" borderId="7" applyAlignment="1" pivotButton="0" quotePrefix="0" xfId="0">
      <alignment horizontal="center" vertical="center"/>
    </xf>
    <xf numFmtId="164" fontId="16" fillId="5" borderId="7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rial"/>
        <b val="1"/>
        <color rgb="007F6000"/>
      </font>
      <fill>
        <patternFill patternType="solid">
          <fgColor rgb="00FFEB9C"/>
        </patternFill>
      </fill>
    </dxf>
    <dxf>
      <font>
        <name val="Arial"/>
        <b val="1"/>
        <color rgb="0014213D"/>
      </font>
      <fill>
        <patternFill patternType="solid">
          <fgColor rgb="00DDE5F2"/>
        </patternFill>
      </fill>
    </dxf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المحفظة حسب النوع</a:t>
            </a:r>
          </a:p>
        </rich>
      </tx>
    </title>
    <plotArea>
      <pieChart>
        <varyColors val="1"/>
        <ser>
          <idx val="0"/>
          <order val="0"/>
          <tx>
            <strRef>
              <f>'المحفظة'!B33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cat>
            <numRef>
              <f>'المحفظة'!$A$34:$A$37</f>
            </numRef>
          </cat>
          <val>
            <numRef>
              <f>'المحفظة'!$B$34:$B$37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32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متابعة المحفظة الاستثمارية والتوزيع المستهدف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يتابع محفظة استثمارات شخصية أو لشركة: التكلفة والقيمة السوقية والربح غير المحقق والتوزيعات والعائد الكلي لكل استثمار، ونسبة كل استثمار من المحفظة مقابل الوزن المستهدف، فيظهر ما يحتاج زيادة أو تخفيضًا لإعادة التوازن.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حد الانحراف المسموح عن الوزن المستهدف أعلى ورقة «المحفظة».</t>
        </is>
      </c>
    </row>
    <row r="8" ht="34" customHeight="1">
      <c r="A8" s="11" t="inlineStr">
        <is>
          <t>•</t>
        </is>
      </c>
      <c r="B8" s="12" t="inlineStr">
        <is>
          <t>لكل استثمار اكتب النوع والكمية ومتوسط تكلفة الوحدة والسعر الحالي والتوزيعات المستلمة والوزن المستهدف (مجموع الأوزان 100%)، وحدّث الأسعار دوريًا.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القالب أداة متابعة وحساب فقط وليس توصية بالشراء أو البيع. العائد لا يشمل الضرائب والعمولات إلا إذا أضفتها إلى التكلفة. الأسعار تُحدّث يدويًا.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9" customWidth="1" min="2" max="2"/>
    <col width="9" customWidth="1" min="3" max="3"/>
    <col width="11" customWidth="1" min="4" max="4"/>
    <col width="10" customWidth="1" min="5" max="5"/>
    <col width="13" customWidth="1" min="6" max="6"/>
    <col width="13" customWidth="1" min="7" max="7"/>
    <col width="12" customWidth="1" min="8" max="8"/>
    <col width="9" customWidth="1" min="9" max="9"/>
    <col width="11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</cols>
  <sheetData>
    <row r="1" ht="30" customHeight="1">
      <c r="A1" s="15" t="inlineStr">
        <is>
          <t>المحفظة الاستثمارية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حد الانحراف المسموح عن الوزن المستهدف</t>
        </is>
      </c>
      <c r="B3" s="19" t="n"/>
      <c r="C3" s="20" t="n"/>
      <c r="D3" s="21" t="n">
        <v>0.05</v>
      </c>
    </row>
    <row r="5" ht="56" customHeight="1">
      <c r="A5" s="22" t="inlineStr">
        <is>
          <t>الاستثمار</t>
        </is>
      </c>
      <c r="B5" s="22" t="inlineStr">
        <is>
          <t>النوع</t>
        </is>
      </c>
      <c r="C5" s="22" t="inlineStr">
        <is>
          <t>الكمية</t>
        </is>
      </c>
      <c r="D5" s="22" t="inlineStr">
        <is>
          <t>متوسط تكلفة الوحدة</t>
        </is>
      </c>
      <c r="E5" s="22" t="inlineStr">
        <is>
          <t>السعر الحالي</t>
        </is>
      </c>
      <c r="F5" s="22" t="inlineStr">
        <is>
          <t>التكلفة</t>
        </is>
      </c>
      <c r="G5" s="22" t="inlineStr">
        <is>
          <t>القيمة السوقية</t>
        </is>
      </c>
      <c r="H5" s="22" t="inlineStr">
        <is>
          <t>الربح (الخسارة) غير المحقق</t>
        </is>
      </c>
      <c r="I5" s="22" t="inlineStr">
        <is>
          <t>العائد السعري</t>
        </is>
      </c>
      <c r="J5" s="22" t="inlineStr">
        <is>
          <t>التوزيعات المستلمة</t>
        </is>
      </c>
      <c r="K5" s="22" t="inlineStr">
        <is>
          <t>العائد الكلي</t>
        </is>
      </c>
      <c r="L5" s="22" t="inlineStr">
        <is>
          <t>الوزن الحالي</t>
        </is>
      </c>
      <c r="M5" s="22" t="inlineStr">
        <is>
          <t>الوزن المستهدف</t>
        </is>
      </c>
      <c r="N5" s="22" t="inlineStr">
        <is>
          <t>الانحراف</t>
        </is>
      </c>
      <c r="O5" s="22" t="inlineStr">
        <is>
          <t>الإجراء</t>
        </is>
      </c>
    </row>
    <row r="6">
      <c r="A6" s="23" t="inlineStr">
        <is>
          <t>أسهم بنك تجاري</t>
        </is>
      </c>
      <c r="B6" s="24" t="inlineStr">
        <is>
          <t>أسهم</t>
        </is>
      </c>
      <c r="C6" s="25" t="n">
        <v>5000</v>
      </c>
      <c r="D6" s="26" t="n">
        <v>72</v>
      </c>
      <c r="E6" s="26" t="n">
        <v>85.5</v>
      </c>
      <c r="F6" s="27">
        <f>IF(A6="","",N(C6)*N(D6))</f>
        <v/>
      </c>
      <c r="G6" s="27">
        <f>IF(A6="","",N(C6)*N(E6))</f>
        <v/>
      </c>
      <c r="H6" s="27">
        <f>IF(A6="","",G6-F6)</f>
        <v/>
      </c>
      <c r="I6" s="28">
        <f>IF(OR(A6="",N(F6)=0),"",H6/F6)</f>
        <v/>
      </c>
      <c r="J6" s="25" t="n">
        <v>9000</v>
      </c>
      <c r="K6" s="28">
        <f>IF(OR(A6="",N(F6)=0),"",(H6+N(J6))/F6)</f>
        <v/>
      </c>
      <c r="L6" s="28">
        <f>IF(OR(A6="",$G$31=0),"",G6/$G$31)</f>
        <v/>
      </c>
      <c r="M6" s="21" t="n">
        <v>0.2</v>
      </c>
      <c r="N6" s="28">
        <f>IF(L6="","",L6-N(M6))</f>
        <v/>
      </c>
      <c r="O6" s="29">
        <f>IF(N6="","",IF(N6&gt;$D$3,"تخفيض",IF(N6&lt;-$D$3,"زيادة","متوازن")))</f>
        <v/>
      </c>
    </row>
    <row r="7">
      <c r="A7" s="23" t="inlineStr">
        <is>
          <t>أسهم شركة اتصالات</t>
        </is>
      </c>
      <c r="B7" s="24" t="inlineStr">
        <is>
          <t>أسهم</t>
        </is>
      </c>
      <c r="C7" s="25" t="n">
        <v>3000</v>
      </c>
      <c r="D7" s="26" t="n">
        <v>38</v>
      </c>
      <c r="E7" s="26" t="n">
        <v>34.2</v>
      </c>
      <c r="F7" s="27">
        <f>IF(A7="","",N(C7)*N(D7))</f>
        <v/>
      </c>
      <c r="G7" s="27">
        <f>IF(A7="","",N(C7)*N(E7))</f>
        <v/>
      </c>
      <c r="H7" s="27">
        <f>IF(A7="","",G7-F7)</f>
        <v/>
      </c>
      <c r="I7" s="28">
        <f>IF(OR(A7="",N(F7)=0),"",H7/F7)</f>
        <v/>
      </c>
      <c r="J7" s="25" t="n">
        <v>4500</v>
      </c>
      <c r="K7" s="28">
        <f>IF(OR(A7="",N(F7)=0),"",(H7+N(J7))/F7)</f>
        <v/>
      </c>
      <c r="L7" s="28">
        <f>IF(OR(A7="",$G$31=0),"",G7/$G$31)</f>
        <v/>
      </c>
      <c r="M7" s="21" t="n">
        <v>0.1</v>
      </c>
      <c r="N7" s="28">
        <f>IF(L7="","",L7-N(M7))</f>
        <v/>
      </c>
      <c r="O7" s="29">
        <f>IF(N7="","",IF(N7&gt;$D$3,"تخفيض",IF(N7&lt;-$D$3,"زيادة","متوازن")))</f>
        <v/>
      </c>
    </row>
    <row r="8">
      <c r="A8" s="23" t="inlineStr">
        <is>
          <t>أسهم شركة أسمدة</t>
        </is>
      </c>
      <c r="B8" s="24" t="inlineStr">
        <is>
          <t>أسهم</t>
        </is>
      </c>
      <c r="C8" s="25" t="n">
        <v>1500</v>
      </c>
      <c r="D8" s="26" t="n">
        <v>210</v>
      </c>
      <c r="E8" s="26" t="n">
        <v>268</v>
      </c>
      <c r="F8" s="27">
        <f>IF(A8="","",N(C8)*N(D8))</f>
        <v/>
      </c>
      <c r="G8" s="27">
        <f>IF(A8="","",N(C8)*N(E8))</f>
        <v/>
      </c>
      <c r="H8" s="27">
        <f>IF(A8="","",G8-F8)</f>
        <v/>
      </c>
      <c r="I8" s="28">
        <f>IF(OR(A8="",N(F8)=0),"",H8/F8)</f>
        <v/>
      </c>
      <c r="J8" s="25" t="n">
        <v>15000</v>
      </c>
      <c r="K8" s="28">
        <f>IF(OR(A8="",N(F8)=0),"",(H8+N(J8))/F8)</f>
        <v/>
      </c>
      <c r="L8" s="28">
        <f>IF(OR(A8="",$G$31=0),"",G8/$G$31)</f>
        <v/>
      </c>
      <c r="M8" s="21" t="n">
        <v>0.15</v>
      </c>
      <c r="N8" s="28">
        <f>IF(L8="","",L8-N(M8))</f>
        <v/>
      </c>
      <c r="O8" s="29">
        <f>IF(N8="","",IF(N8&gt;$D$3,"تخفيض",IF(N8&lt;-$D$3,"زيادة","متوازن")))</f>
        <v/>
      </c>
    </row>
    <row r="9">
      <c r="A9" s="23" t="inlineStr">
        <is>
          <t>صندوق أسواق النقد</t>
        </is>
      </c>
      <c r="B9" s="24" t="inlineStr">
        <is>
          <t>صناديق</t>
        </is>
      </c>
      <c r="C9" s="25" t="n">
        <v>20000</v>
      </c>
      <c r="D9" s="26" t="n">
        <v>18.5</v>
      </c>
      <c r="E9" s="26" t="n">
        <v>19.9</v>
      </c>
      <c r="F9" s="27">
        <f>IF(A9="","",N(C9)*N(D9))</f>
        <v/>
      </c>
      <c r="G9" s="27">
        <f>IF(A9="","",N(C9)*N(E9))</f>
        <v/>
      </c>
      <c r="H9" s="27">
        <f>IF(A9="","",G9-F9)</f>
        <v/>
      </c>
      <c r="I9" s="28">
        <f>IF(OR(A9="",N(F9)=0),"",H9/F9)</f>
        <v/>
      </c>
      <c r="J9" s="25" t="n">
        <v>0</v>
      </c>
      <c r="K9" s="28">
        <f>IF(OR(A9="",N(F9)=0),"",(H9+N(J9))/F9)</f>
        <v/>
      </c>
      <c r="L9" s="28">
        <f>IF(OR(A9="",$G$31=0),"",G9/$G$31)</f>
        <v/>
      </c>
      <c r="M9" s="21" t="n">
        <v>0.15</v>
      </c>
      <c r="N9" s="28">
        <f>IF(L9="","",L9-N(M9))</f>
        <v/>
      </c>
      <c r="O9" s="29">
        <f>IF(N9="","",IF(N9&gt;$D$3,"تخفيض",IF(N9&lt;-$D$3,"زيادة","متوازن")))</f>
        <v/>
      </c>
    </row>
    <row r="10">
      <c r="A10" s="23" t="inlineStr">
        <is>
          <t>صندوق أسهم متوازن</t>
        </is>
      </c>
      <c r="B10" s="24" t="inlineStr">
        <is>
          <t>صناديق</t>
        </is>
      </c>
      <c r="C10" s="25" t="n">
        <v>8000</v>
      </c>
      <c r="D10" s="26" t="n">
        <v>22</v>
      </c>
      <c r="E10" s="26" t="n">
        <v>24.6</v>
      </c>
      <c r="F10" s="27">
        <f>IF(A10="","",N(C10)*N(D10))</f>
        <v/>
      </c>
      <c r="G10" s="27">
        <f>IF(A10="","",N(C10)*N(E10))</f>
        <v/>
      </c>
      <c r="H10" s="27">
        <f>IF(A10="","",G10-F10)</f>
        <v/>
      </c>
      <c r="I10" s="28">
        <f>IF(OR(A10="",N(F10)=0),"",H10/F10)</f>
        <v/>
      </c>
      <c r="J10" s="25" t="n">
        <v>3200</v>
      </c>
      <c r="K10" s="28">
        <f>IF(OR(A10="",N(F10)=0),"",(H10+N(J10))/F10)</f>
        <v/>
      </c>
      <c r="L10" s="28">
        <f>IF(OR(A10="",$G$31=0),"",G10/$G$31)</f>
        <v/>
      </c>
      <c r="M10" s="21" t="n">
        <v>0.1</v>
      </c>
      <c r="N10" s="28">
        <f>IF(L10="","",L10-N(M10))</f>
        <v/>
      </c>
      <c r="O10" s="29">
        <f>IF(N10="","",IF(N10&gt;$D$3,"تخفيض",IF(N10&lt;-$D$3,"زيادة","متوازن")))</f>
        <v/>
      </c>
    </row>
    <row r="11">
      <c r="A11" s="23" t="inlineStr">
        <is>
          <t>سندات خزانة 3 سنوات</t>
        </is>
      </c>
      <c r="B11" s="24" t="inlineStr">
        <is>
          <t>سندات</t>
        </is>
      </c>
      <c r="C11" s="25" t="n">
        <v>400</v>
      </c>
      <c r="D11" s="26" t="n">
        <v>1000</v>
      </c>
      <c r="E11" s="26" t="n">
        <v>985</v>
      </c>
      <c r="F11" s="27">
        <f>IF(A11="","",N(C11)*N(D11))</f>
        <v/>
      </c>
      <c r="G11" s="27">
        <f>IF(A11="","",N(C11)*N(E11))</f>
        <v/>
      </c>
      <c r="H11" s="27">
        <f>IF(A11="","",G11-F11)</f>
        <v/>
      </c>
      <c r="I11" s="28">
        <f>IF(OR(A11="",N(F11)=0),"",H11/F11)</f>
        <v/>
      </c>
      <c r="J11" s="25" t="n">
        <v>52000</v>
      </c>
      <c r="K11" s="28">
        <f>IF(OR(A11="",N(F11)=0),"",(H11+N(J11))/F11)</f>
        <v/>
      </c>
      <c r="L11" s="28">
        <f>IF(OR(A11="",$G$31=0),"",G11/$G$31)</f>
        <v/>
      </c>
      <c r="M11" s="21" t="n">
        <v>0.2</v>
      </c>
      <c r="N11" s="28">
        <f>IF(L11="","",L11-N(M11))</f>
        <v/>
      </c>
      <c r="O11" s="29">
        <f>IF(N11="","",IF(N11&gt;$D$3,"تخفيض",IF(N11&lt;-$D$3,"زيادة","متوازن")))</f>
        <v/>
      </c>
    </row>
    <row r="12">
      <c r="A12" s="23" t="inlineStr">
        <is>
          <t>ذهب عيار 24 (جرام)</t>
        </is>
      </c>
      <c r="B12" s="24" t="inlineStr">
        <is>
          <t>ذهب</t>
        </is>
      </c>
      <c r="C12" s="25" t="n">
        <v>60</v>
      </c>
      <c r="D12" s="26" t="n">
        <v>3600</v>
      </c>
      <c r="E12" s="26" t="n">
        <v>4250</v>
      </c>
      <c r="F12" s="27">
        <f>IF(A12="","",N(C12)*N(D12))</f>
        <v/>
      </c>
      <c r="G12" s="27">
        <f>IF(A12="","",N(C12)*N(E12))</f>
        <v/>
      </c>
      <c r="H12" s="27">
        <f>IF(A12="","",G12-F12)</f>
        <v/>
      </c>
      <c r="I12" s="28">
        <f>IF(OR(A12="",N(F12)=0),"",H12/F12)</f>
        <v/>
      </c>
      <c r="J12" s="25" t="n">
        <v>0</v>
      </c>
      <c r="K12" s="28">
        <f>IF(OR(A12="",N(F12)=0),"",(H12+N(J12))/F12)</f>
        <v/>
      </c>
      <c r="L12" s="28">
        <f>IF(OR(A12="",$G$31=0),"",G12/$G$31)</f>
        <v/>
      </c>
      <c r="M12" s="21" t="n">
        <v>0.1</v>
      </c>
      <c r="N12" s="28">
        <f>IF(L12="","",L12-N(M12))</f>
        <v/>
      </c>
      <c r="O12" s="29">
        <f>IF(N12="","",IF(N12&gt;$D$3,"تخفيض",IF(N12&lt;-$D$3,"زيادة","متوازن")))</f>
        <v/>
      </c>
    </row>
    <row r="13">
      <c r="A13" s="23" t="n"/>
      <c r="B13" s="24" t="n"/>
      <c r="C13" s="25" t="n"/>
      <c r="D13" s="26" t="n"/>
      <c r="E13" s="26" t="n"/>
      <c r="F13" s="27">
        <f>IF(A13="","",N(C13)*N(D13))</f>
        <v/>
      </c>
      <c r="G13" s="27">
        <f>IF(A13="","",N(C13)*N(E13))</f>
        <v/>
      </c>
      <c r="H13" s="27">
        <f>IF(A13="","",G13-F13)</f>
        <v/>
      </c>
      <c r="I13" s="28">
        <f>IF(OR(A13="",N(F13)=0),"",H13/F13)</f>
        <v/>
      </c>
      <c r="J13" s="25" t="n"/>
      <c r="K13" s="28">
        <f>IF(OR(A13="",N(F13)=0),"",(H13+N(J13))/F13)</f>
        <v/>
      </c>
      <c r="L13" s="28">
        <f>IF(OR(A13="",$G$31=0),"",G13/$G$31)</f>
        <v/>
      </c>
      <c r="M13" s="21" t="n"/>
      <c r="N13" s="28">
        <f>IF(L13="","",L13-N(M13))</f>
        <v/>
      </c>
      <c r="O13" s="29">
        <f>IF(N13="","",IF(N13&gt;$D$3,"تخفيض",IF(N13&lt;-$D$3,"زيادة","متوازن")))</f>
        <v/>
      </c>
    </row>
    <row r="14">
      <c r="A14" s="23" t="n"/>
      <c r="B14" s="24" t="n"/>
      <c r="C14" s="25" t="n"/>
      <c r="D14" s="26" t="n"/>
      <c r="E14" s="26" t="n"/>
      <c r="F14" s="27">
        <f>IF(A14="","",N(C14)*N(D14))</f>
        <v/>
      </c>
      <c r="G14" s="27">
        <f>IF(A14="","",N(C14)*N(E14))</f>
        <v/>
      </c>
      <c r="H14" s="27">
        <f>IF(A14="","",G14-F14)</f>
        <v/>
      </c>
      <c r="I14" s="28">
        <f>IF(OR(A14="",N(F14)=0),"",H14/F14)</f>
        <v/>
      </c>
      <c r="J14" s="25" t="n"/>
      <c r="K14" s="28">
        <f>IF(OR(A14="",N(F14)=0),"",(H14+N(J14))/F14)</f>
        <v/>
      </c>
      <c r="L14" s="28">
        <f>IF(OR(A14="",$G$31=0),"",G14/$G$31)</f>
        <v/>
      </c>
      <c r="M14" s="21" t="n"/>
      <c r="N14" s="28">
        <f>IF(L14="","",L14-N(M14))</f>
        <v/>
      </c>
      <c r="O14" s="29">
        <f>IF(N14="","",IF(N14&gt;$D$3,"تخفيض",IF(N14&lt;-$D$3,"زيادة","متوازن")))</f>
        <v/>
      </c>
    </row>
    <row r="15">
      <c r="A15" s="23" t="n"/>
      <c r="B15" s="24" t="n"/>
      <c r="C15" s="25" t="n"/>
      <c r="D15" s="26" t="n"/>
      <c r="E15" s="26" t="n"/>
      <c r="F15" s="27">
        <f>IF(A15="","",N(C15)*N(D15))</f>
        <v/>
      </c>
      <c r="G15" s="27">
        <f>IF(A15="","",N(C15)*N(E15))</f>
        <v/>
      </c>
      <c r="H15" s="27">
        <f>IF(A15="","",G15-F15)</f>
        <v/>
      </c>
      <c r="I15" s="28">
        <f>IF(OR(A15="",N(F15)=0),"",H15/F15)</f>
        <v/>
      </c>
      <c r="J15" s="25" t="n"/>
      <c r="K15" s="28">
        <f>IF(OR(A15="",N(F15)=0),"",(H15+N(J15))/F15)</f>
        <v/>
      </c>
      <c r="L15" s="28">
        <f>IF(OR(A15="",$G$31=0),"",G15/$G$31)</f>
        <v/>
      </c>
      <c r="M15" s="21" t="n"/>
      <c r="N15" s="28">
        <f>IF(L15="","",L15-N(M15))</f>
        <v/>
      </c>
      <c r="O15" s="29">
        <f>IF(N15="","",IF(N15&gt;$D$3,"تخفيض",IF(N15&lt;-$D$3,"زيادة","متوازن")))</f>
        <v/>
      </c>
    </row>
    <row r="16">
      <c r="A16" s="23" t="n"/>
      <c r="B16" s="24" t="n"/>
      <c r="C16" s="25" t="n"/>
      <c r="D16" s="26" t="n"/>
      <c r="E16" s="26" t="n"/>
      <c r="F16" s="27">
        <f>IF(A16="","",N(C16)*N(D16))</f>
        <v/>
      </c>
      <c r="G16" s="27">
        <f>IF(A16="","",N(C16)*N(E16))</f>
        <v/>
      </c>
      <c r="H16" s="27">
        <f>IF(A16="","",G16-F16)</f>
        <v/>
      </c>
      <c r="I16" s="28">
        <f>IF(OR(A16="",N(F16)=0),"",H16/F16)</f>
        <v/>
      </c>
      <c r="J16" s="25" t="n"/>
      <c r="K16" s="28">
        <f>IF(OR(A16="",N(F16)=0),"",(H16+N(J16))/F16)</f>
        <v/>
      </c>
      <c r="L16" s="28">
        <f>IF(OR(A16="",$G$31=0),"",G16/$G$31)</f>
        <v/>
      </c>
      <c r="M16" s="21" t="n"/>
      <c r="N16" s="28">
        <f>IF(L16="","",L16-N(M16))</f>
        <v/>
      </c>
      <c r="O16" s="29">
        <f>IF(N16="","",IF(N16&gt;$D$3,"تخفيض",IF(N16&lt;-$D$3,"زيادة","متوازن")))</f>
        <v/>
      </c>
    </row>
    <row r="17">
      <c r="A17" s="23" t="n"/>
      <c r="B17" s="24" t="n"/>
      <c r="C17" s="25" t="n"/>
      <c r="D17" s="26" t="n"/>
      <c r="E17" s="26" t="n"/>
      <c r="F17" s="27">
        <f>IF(A17="","",N(C17)*N(D17))</f>
        <v/>
      </c>
      <c r="G17" s="27">
        <f>IF(A17="","",N(C17)*N(E17))</f>
        <v/>
      </c>
      <c r="H17" s="27">
        <f>IF(A17="","",G17-F17)</f>
        <v/>
      </c>
      <c r="I17" s="28">
        <f>IF(OR(A17="",N(F17)=0),"",H17/F17)</f>
        <v/>
      </c>
      <c r="J17" s="25" t="n"/>
      <c r="K17" s="28">
        <f>IF(OR(A17="",N(F17)=0),"",(H17+N(J17))/F17)</f>
        <v/>
      </c>
      <c r="L17" s="28">
        <f>IF(OR(A17="",$G$31=0),"",G17/$G$31)</f>
        <v/>
      </c>
      <c r="M17" s="21" t="n"/>
      <c r="N17" s="28">
        <f>IF(L17="","",L17-N(M17))</f>
        <v/>
      </c>
      <c r="O17" s="29">
        <f>IF(N17="","",IF(N17&gt;$D$3,"تخفيض",IF(N17&lt;-$D$3,"زيادة","متوازن")))</f>
        <v/>
      </c>
    </row>
    <row r="18">
      <c r="A18" s="23" t="n"/>
      <c r="B18" s="24" t="n"/>
      <c r="C18" s="25" t="n"/>
      <c r="D18" s="26" t="n"/>
      <c r="E18" s="26" t="n"/>
      <c r="F18" s="27">
        <f>IF(A18="","",N(C18)*N(D18))</f>
        <v/>
      </c>
      <c r="G18" s="27">
        <f>IF(A18="","",N(C18)*N(E18))</f>
        <v/>
      </c>
      <c r="H18" s="27">
        <f>IF(A18="","",G18-F18)</f>
        <v/>
      </c>
      <c r="I18" s="28">
        <f>IF(OR(A18="",N(F18)=0),"",H18/F18)</f>
        <v/>
      </c>
      <c r="J18" s="25" t="n"/>
      <c r="K18" s="28">
        <f>IF(OR(A18="",N(F18)=0),"",(H18+N(J18))/F18)</f>
        <v/>
      </c>
      <c r="L18" s="28">
        <f>IF(OR(A18="",$G$31=0),"",G18/$G$31)</f>
        <v/>
      </c>
      <c r="M18" s="21" t="n"/>
      <c r="N18" s="28">
        <f>IF(L18="","",L18-N(M18))</f>
        <v/>
      </c>
      <c r="O18" s="29">
        <f>IF(N18="","",IF(N18&gt;$D$3,"تخفيض",IF(N18&lt;-$D$3,"زيادة","متوازن")))</f>
        <v/>
      </c>
    </row>
    <row r="19">
      <c r="A19" s="23" t="n"/>
      <c r="B19" s="24" t="n"/>
      <c r="C19" s="25" t="n"/>
      <c r="D19" s="26" t="n"/>
      <c r="E19" s="26" t="n"/>
      <c r="F19" s="27">
        <f>IF(A19="","",N(C19)*N(D19))</f>
        <v/>
      </c>
      <c r="G19" s="27">
        <f>IF(A19="","",N(C19)*N(E19))</f>
        <v/>
      </c>
      <c r="H19" s="27">
        <f>IF(A19="","",G19-F19)</f>
        <v/>
      </c>
      <c r="I19" s="28">
        <f>IF(OR(A19="",N(F19)=0),"",H19/F19)</f>
        <v/>
      </c>
      <c r="J19" s="25" t="n"/>
      <c r="K19" s="28">
        <f>IF(OR(A19="",N(F19)=0),"",(H19+N(J19))/F19)</f>
        <v/>
      </c>
      <c r="L19" s="28">
        <f>IF(OR(A19="",$G$31=0),"",G19/$G$31)</f>
        <v/>
      </c>
      <c r="M19" s="21" t="n"/>
      <c r="N19" s="28">
        <f>IF(L19="","",L19-N(M19))</f>
        <v/>
      </c>
      <c r="O19" s="29">
        <f>IF(N19="","",IF(N19&gt;$D$3,"تخفيض",IF(N19&lt;-$D$3,"زيادة","متوازن")))</f>
        <v/>
      </c>
    </row>
    <row r="20">
      <c r="A20" s="23" t="n"/>
      <c r="B20" s="24" t="n"/>
      <c r="C20" s="25" t="n"/>
      <c r="D20" s="26" t="n"/>
      <c r="E20" s="26" t="n"/>
      <c r="F20" s="27">
        <f>IF(A20="","",N(C20)*N(D20))</f>
        <v/>
      </c>
      <c r="G20" s="27">
        <f>IF(A20="","",N(C20)*N(E20))</f>
        <v/>
      </c>
      <c r="H20" s="27">
        <f>IF(A20="","",G20-F20)</f>
        <v/>
      </c>
      <c r="I20" s="28">
        <f>IF(OR(A20="",N(F20)=0),"",H20/F20)</f>
        <v/>
      </c>
      <c r="J20" s="25" t="n"/>
      <c r="K20" s="28">
        <f>IF(OR(A20="",N(F20)=0),"",(H20+N(J20))/F20)</f>
        <v/>
      </c>
      <c r="L20" s="28">
        <f>IF(OR(A20="",$G$31=0),"",G20/$G$31)</f>
        <v/>
      </c>
      <c r="M20" s="21" t="n"/>
      <c r="N20" s="28">
        <f>IF(L20="","",L20-N(M20))</f>
        <v/>
      </c>
      <c r="O20" s="29">
        <f>IF(N20="","",IF(N20&gt;$D$3,"تخفيض",IF(N20&lt;-$D$3,"زيادة","متوازن")))</f>
        <v/>
      </c>
    </row>
    <row r="21">
      <c r="A21" s="23" t="n"/>
      <c r="B21" s="24" t="n"/>
      <c r="C21" s="25" t="n"/>
      <c r="D21" s="26" t="n"/>
      <c r="E21" s="26" t="n"/>
      <c r="F21" s="27">
        <f>IF(A21="","",N(C21)*N(D21))</f>
        <v/>
      </c>
      <c r="G21" s="27">
        <f>IF(A21="","",N(C21)*N(E21))</f>
        <v/>
      </c>
      <c r="H21" s="27">
        <f>IF(A21="","",G21-F21)</f>
        <v/>
      </c>
      <c r="I21" s="28">
        <f>IF(OR(A21="",N(F21)=0),"",H21/F21)</f>
        <v/>
      </c>
      <c r="J21" s="25" t="n"/>
      <c r="K21" s="28">
        <f>IF(OR(A21="",N(F21)=0),"",(H21+N(J21))/F21)</f>
        <v/>
      </c>
      <c r="L21" s="28">
        <f>IF(OR(A21="",$G$31=0),"",G21/$G$31)</f>
        <v/>
      </c>
      <c r="M21" s="21" t="n"/>
      <c r="N21" s="28">
        <f>IF(L21="","",L21-N(M21))</f>
        <v/>
      </c>
      <c r="O21" s="29">
        <f>IF(N21="","",IF(N21&gt;$D$3,"تخفيض",IF(N21&lt;-$D$3,"زيادة","متوازن")))</f>
        <v/>
      </c>
    </row>
    <row r="22">
      <c r="A22" s="23" t="n"/>
      <c r="B22" s="24" t="n"/>
      <c r="C22" s="25" t="n"/>
      <c r="D22" s="26" t="n"/>
      <c r="E22" s="26" t="n"/>
      <c r="F22" s="27">
        <f>IF(A22="","",N(C22)*N(D22))</f>
        <v/>
      </c>
      <c r="G22" s="27">
        <f>IF(A22="","",N(C22)*N(E22))</f>
        <v/>
      </c>
      <c r="H22" s="27">
        <f>IF(A22="","",G22-F22)</f>
        <v/>
      </c>
      <c r="I22" s="28">
        <f>IF(OR(A22="",N(F22)=0),"",H22/F22)</f>
        <v/>
      </c>
      <c r="J22" s="25" t="n"/>
      <c r="K22" s="28">
        <f>IF(OR(A22="",N(F22)=0),"",(H22+N(J22))/F22)</f>
        <v/>
      </c>
      <c r="L22" s="28">
        <f>IF(OR(A22="",$G$31=0),"",G22/$G$31)</f>
        <v/>
      </c>
      <c r="M22" s="21" t="n"/>
      <c r="N22" s="28">
        <f>IF(L22="","",L22-N(M22))</f>
        <v/>
      </c>
      <c r="O22" s="29">
        <f>IF(N22="","",IF(N22&gt;$D$3,"تخفيض",IF(N22&lt;-$D$3,"زيادة","متوازن")))</f>
        <v/>
      </c>
    </row>
    <row r="23">
      <c r="A23" s="23" t="n"/>
      <c r="B23" s="24" t="n"/>
      <c r="C23" s="25" t="n"/>
      <c r="D23" s="26" t="n"/>
      <c r="E23" s="26" t="n"/>
      <c r="F23" s="27">
        <f>IF(A23="","",N(C23)*N(D23))</f>
        <v/>
      </c>
      <c r="G23" s="27">
        <f>IF(A23="","",N(C23)*N(E23))</f>
        <v/>
      </c>
      <c r="H23" s="27">
        <f>IF(A23="","",G23-F23)</f>
        <v/>
      </c>
      <c r="I23" s="28">
        <f>IF(OR(A23="",N(F23)=0),"",H23/F23)</f>
        <v/>
      </c>
      <c r="J23" s="25" t="n"/>
      <c r="K23" s="28">
        <f>IF(OR(A23="",N(F23)=0),"",(H23+N(J23))/F23)</f>
        <v/>
      </c>
      <c r="L23" s="28">
        <f>IF(OR(A23="",$G$31=0),"",G23/$G$31)</f>
        <v/>
      </c>
      <c r="M23" s="21" t="n"/>
      <c r="N23" s="28">
        <f>IF(L23="","",L23-N(M23))</f>
        <v/>
      </c>
      <c r="O23" s="29">
        <f>IF(N23="","",IF(N23&gt;$D$3,"تخفيض",IF(N23&lt;-$D$3,"زيادة","متوازن")))</f>
        <v/>
      </c>
    </row>
    <row r="24">
      <c r="A24" s="23" t="n"/>
      <c r="B24" s="24" t="n"/>
      <c r="C24" s="25" t="n"/>
      <c r="D24" s="26" t="n"/>
      <c r="E24" s="26" t="n"/>
      <c r="F24" s="27">
        <f>IF(A24="","",N(C24)*N(D24))</f>
        <v/>
      </c>
      <c r="G24" s="27">
        <f>IF(A24="","",N(C24)*N(E24))</f>
        <v/>
      </c>
      <c r="H24" s="27">
        <f>IF(A24="","",G24-F24)</f>
        <v/>
      </c>
      <c r="I24" s="28">
        <f>IF(OR(A24="",N(F24)=0),"",H24/F24)</f>
        <v/>
      </c>
      <c r="J24" s="25" t="n"/>
      <c r="K24" s="28">
        <f>IF(OR(A24="",N(F24)=0),"",(H24+N(J24))/F24)</f>
        <v/>
      </c>
      <c r="L24" s="28">
        <f>IF(OR(A24="",$G$31=0),"",G24/$G$31)</f>
        <v/>
      </c>
      <c r="M24" s="21" t="n"/>
      <c r="N24" s="28">
        <f>IF(L24="","",L24-N(M24))</f>
        <v/>
      </c>
      <c r="O24" s="29">
        <f>IF(N24="","",IF(N24&gt;$D$3,"تخفيض",IF(N24&lt;-$D$3,"زيادة","متوازن")))</f>
        <v/>
      </c>
    </row>
    <row r="25">
      <c r="A25" s="23" t="n"/>
      <c r="B25" s="24" t="n"/>
      <c r="C25" s="25" t="n"/>
      <c r="D25" s="26" t="n"/>
      <c r="E25" s="26" t="n"/>
      <c r="F25" s="27">
        <f>IF(A25="","",N(C25)*N(D25))</f>
        <v/>
      </c>
      <c r="G25" s="27">
        <f>IF(A25="","",N(C25)*N(E25))</f>
        <v/>
      </c>
      <c r="H25" s="27">
        <f>IF(A25="","",G25-F25)</f>
        <v/>
      </c>
      <c r="I25" s="28">
        <f>IF(OR(A25="",N(F25)=0),"",H25/F25)</f>
        <v/>
      </c>
      <c r="J25" s="25" t="n"/>
      <c r="K25" s="28">
        <f>IF(OR(A25="",N(F25)=0),"",(H25+N(J25))/F25)</f>
        <v/>
      </c>
      <c r="L25" s="28">
        <f>IF(OR(A25="",$G$31=0),"",G25/$G$31)</f>
        <v/>
      </c>
      <c r="M25" s="21" t="n"/>
      <c r="N25" s="28">
        <f>IF(L25="","",L25-N(M25))</f>
        <v/>
      </c>
      <c r="O25" s="29">
        <f>IF(N25="","",IF(N25&gt;$D$3,"تخفيض",IF(N25&lt;-$D$3,"زيادة","متوازن")))</f>
        <v/>
      </c>
    </row>
    <row r="26">
      <c r="A26" s="23" t="n"/>
      <c r="B26" s="24" t="n"/>
      <c r="C26" s="25" t="n"/>
      <c r="D26" s="26" t="n"/>
      <c r="E26" s="26" t="n"/>
      <c r="F26" s="27">
        <f>IF(A26="","",N(C26)*N(D26))</f>
        <v/>
      </c>
      <c r="G26" s="27">
        <f>IF(A26="","",N(C26)*N(E26))</f>
        <v/>
      </c>
      <c r="H26" s="27">
        <f>IF(A26="","",G26-F26)</f>
        <v/>
      </c>
      <c r="I26" s="28">
        <f>IF(OR(A26="",N(F26)=0),"",H26/F26)</f>
        <v/>
      </c>
      <c r="J26" s="25" t="n"/>
      <c r="K26" s="28">
        <f>IF(OR(A26="",N(F26)=0),"",(H26+N(J26))/F26)</f>
        <v/>
      </c>
      <c r="L26" s="28">
        <f>IF(OR(A26="",$G$31=0),"",G26/$G$31)</f>
        <v/>
      </c>
      <c r="M26" s="21" t="n"/>
      <c r="N26" s="28">
        <f>IF(L26="","",L26-N(M26))</f>
        <v/>
      </c>
      <c r="O26" s="29">
        <f>IF(N26="","",IF(N26&gt;$D$3,"تخفيض",IF(N26&lt;-$D$3,"زيادة","متوازن")))</f>
        <v/>
      </c>
    </row>
    <row r="27">
      <c r="A27" s="23" t="n"/>
      <c r="B27" s="24" t="n"/>
      <c r="C27" s="25" t="n"/>
      <c r="D27" s="26" t="n"/>
      <c r="E27" s="26" t="n"/>
      <c r="F27" s="27">
        <f>IF(A27="","",N(C27)*N(D27))</f>
        <v/>
      </c>
      <c r="G27" s="27">
        <f>IF(A27="","",N(C27)*N(E27))</f>
        <v/>
      </c>
      <c r="H27" s="27">
        <f>IF(A27="","",G27-F27)</f>
        <v/>
      </c>
      <c r="I27" s="28">
        <f>IF(OR(A27="",N(F27)=0),"",H27/F27)</f>
        <v/>
      </c>
      <c r="J27" s="25" t="n"/>
      <c r="K27" s="28">
        <f>IF(OR(A27="",N(F27)=0),"",(H27+N(J27))/F27)</f>
        <v/>
      </c>
      <c r="L27" s="28">
        <f>IF(OR(A27="",$G$31=0),"",G27/$G$31)</f>
        <v/>
      </c>
      <c r="M27" s="21" t="n"/>
      <c r="N27" s="28">
        <f>IF(L27="","",L27-N(M27))</f>
        <v/>
      </c>
      <c r="O27" s="29">
        <f>IF(N27="","",IF(N27&gt;$D$3,"تخفيض",IF(N27&lt;-$D$3,"زيادة","متوازن")))</f>
        <v/>
      </c>
    </row>
    <row r="28">
      <c r="A28" s="23" t="n"/>
      <c r="B28" s="24" t="n"/>
      <c r="C28" s="25" t="n"/>
      <c r="D28" s="26" t="n"/>
      <c r="E28" s="26" t="n"/>
      <c r="F28" s="27">
        <f>IF(A28="","",N(C28)*N(D28))</f>
        <v/>
      </c>
      <c r="G28" s="27">
        <f>IF(A28="","",N(C28)*N(E28))</f>
        <v/>
      </c>
      <c r="H28" s="27">
        <f>IF(A28="","",G28-F28)</f>
        <v/>
      </c>
      <c r="I28" s="28">
        <f>IF(OR(A28="",N(F28)=0),"",H28/F28)</f>
        <v/>
      </c>
      <c r="J28" s="25" t="n"/>
      <c r="K28" s="28">
        <f>IF(OR(A28="",N(F28)=0),"",(H28+N(J28))/F28)</f>
        <v/>
      </c>
      <c r="L28" s="28">
        <f>IF(OR(A28="",$G$31=0),"",G28/$G$31)</f>
        <v/>
      </c>
      <c r="M28" s="21" t="n"/>
      <c r="N28" s="28">
        <f>IF(L28="","",L28-N(M28))</f>
        <v/>
      </c>
      <c r="O28" s="29">
        <f>IF(N28="","",IF(N28&gt;$D$3,"تخفيض",IF(N28&lt;-$D$3,"زيادة","متوازن")))</f>
        <v/>
      </c>
    </row>
    <row r="29">
      <c r="A29" s="23" t="n"/>
      <c r="B29" s="24" t="n"/>
      <c r="C29" s="25" t="n"/>
      <c r="D29" s="26" t="n"/>
      <c r="E29" s="26" t="n"/>
      <c r="F29" s="27">
        <f>IF(A29="","",N(C29)*N(D29))</f>
        <v/>
      </c>
      <c r="G29" s="27">
        <f>IF(A29="","",N(C29)*N(E29))</f>
        <v/>
      </c>
      <c r="H29" s="27">
        <f>IF(A29="","",G29-F29)</f>
        <v/>
      </c>
      <c r="I29" s="28">
        <f>IF(OR(A29="",N(F29)=0),"",H29/F29)</f>
        <v/>
      </c>
      <c r="J29" s="25" t="n"/>
      <c r="K29" s="28">
        <f>IF(OR(A29="",N(F29)=0),"",(H29+N(J29))/F29)</f>
        <v/>
      </c>
      <c r="L29" s="28">
        <f>IF(OR(A29="",$G$31=0),"",G29/$G$31)</f>
        <v/>
      </c>
      <c r="M29" s="21" t="n"/>
      <c r="N29" s="28">
        <f>IF(L29="","",L29-N(M29))</f>
        <v/>
      </c>
      <c r="O29" s="29">
        <f>IF(N29="","",IF(N29&gt;$D$3,"تخفيض",IF(N29&lt;-$D$3,"زيادة","متوازن")))</f>
        <v/>
      </c>
    </row>
    <row r="30">
      <c r="A30" s="23" t="n"/>
      <c r="B30" s="24" t="n"/>
      <c r="C30" s="25" t="n"/>
      <c r="D30" s="26" t="n"/>
      <c r="E30" s="26" t="n"/>
      <c r="F30" s="27">
        <f>IF(A30="","",N(C30)*N(D30))</f>
        <v/>
      </c>
      <c r="G30" s="27">
        <f>IF(A30="","",N(C30)*N(E30))</f>
        <v/>
      </c>
      <c r="H30" s="27">
        <f>IF(A30="","",G30-F30)</f>
        <v/>
      </c>
      <c r="I30" s="28">
        <f>IF(OR(A30="",N(F30)=0),"",H30/F30)</f>
        <v/>
      </c>
      <c r="J30" s="25" t="n"/>
      <c r="K30" s="28">
        <f>IF(OR(A30="",N(F30)=0),"",(H30+N(J30))/F30)</f>
        <v/>
      </c>
      <c r="L30" s="28">
        <f>IF(OR(A30="",$G$31=0),"",G30/$G$31)</f>
        <v/>
      </c>
      <c r="M30" s="21" t="n"/>
      <c r="N30" s="28">
        <f>IF(L30="","",L30-N(M30))</f>
        <v/>
      </c>
      <c r="O30" s="29">
        <f>IF(N30="","",IF(N30&gt;$D$3,"تخفيض",IF(N30&lt;-$D$3,"زيادة","متوازن")))</f>
        <v/>
      </c>
    </row>
    <row r="31">
      <c r="A31" s="30" t="inlineStr">
        <is>
          <t>الإجمالي</t>
        </is>
      </c>
      <c r="B31" s="31" t="n"/>
      <c r="C31" s="31" t="n"/>
      <c r="D31" s="31" t="n"/>
      <c r="E31" s="31" t="n"/>
      <c r="F31" s="32">
        <f>SUM(F6:F30)</f>
        <v/>
      </c>
      <c r="G31" s="32">
        <f>SUM(G6:G30)</f>
        <v/>
      </c>
      <c r="H31" s="32">
        <f>SUM(H6:H30)</f>
        <v/>
      </c>
      <c r="I31" s="33">
        <f>IF(F31=0,"",H31/F31)</f>
        <v/>
      </c>
      <c r="J31" s="32">
        <f>SUM(J6:J30)</f>
        <v/>
      </c>
      <c r="K31" s="33">
        <f>IF(F31=0,"",(H31+J31)/F31)</f>
        <v/>
      </c>
      <c r="L31" s="33">
        <f>SUM(L6:L30)</f>
        <v/>
      </c>
      <c r="M31" s="33">
        <f>SUM(M6:M30)</f>
        <v/>
      </c>
      <c r="N31" s="31" t="n"/>
      <c r="O31" s="31" t="n"/>
    </row>
    <row r="33" ht="30" customHeight="1">
      <c r="A33" s="22" t="inlineStr">
        <is>
          <t>النوع</t>
        </is>
      </c>
      <c r="B33" s="22" t="inlineStr">
        <is>
          <t>القيمة السوقية</t>
        </is>
      </c>
      <c r="C33" s="22" t="inlineStr">
        <is>
          <t>الوزن</t>
        </is>
      </c>
    </row>
    <row r="34">
      <c r="A34" s="18" t="inlineStr">
        <is>
          <t>أسهم</t>
        </is>
      </c>
      <c r="B34" s="27">
        <f>SUMIF($B$6:$B$30,A34,$G$6:$G$30)</f>
        <v/>
      </c>
      <c r="C34" s="28">
        <f>IF($G$31=0,"",B34/$G$31)</f>
        <v/>
      </c>
    </row>
    <row r="35">
      <c r="A35" s="18" t="inlineStr">
        <is>
          <t>صناديق</t>
        </is>
      </c>
      <c r="B35" s="27">
        <f>SUMIF($B$6:$B$30,A35,$G$6:$G$30)</f>
        <v/>
      </c>
      <c r="C35" s="28">
        <f>IF($G$31=0,"",B35/$G$31)</f>
        <v/>
      </c>
    </row>
    <row r="36">
      <c r="A36" s="18" t="inlineStr">
        <is>
          <t>سندات</t>
        </is>
      </c>
      <c r="B36" s="27">
        <f>SUMIF($B$6:$B$30,A36,$G$6:$G$30)</f>
        <v/>
      </c>
      <c r="C36" s="28">
        <f>IF($G$31=0,"",B36/$G$31)</f>
        <v/>
      </c>
    </row>
    <row r="37">
      <c r="A37" s="18" t="inlineStr">
        <is>
          <t>ذهب</t>
        </is>
      </c>
      <c r="B37" s="27">
        <f>SUMIF($B$6:$B$30,A37,$G$6:$G$30)</f>
        <v/>
      </c>
      <c r="C37" s="28">
        <f>IF($G$31=0,"",B37/$G$31)</f>
        <v/>
      </c>
    </row>
    <row r="38">
      <c r="A38" s="18" t="inlineStr">
        <is>
          <t>أخرى</t>
        </is>
      </c>
      <c r="B38" s="27">
        <f>SUMIF($B$6:$B$30,A38,$G$6:$G$30)</f>
        <v/>
      </c>
      <c r="C38" s="28">
        <f>IF($G$31=0,"",B38/$G$31)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1:O1"/>
    <mergeCell ref="A3:C3"/>
    <mergeCell ref="A2:O2"/>
  </mergeCells>
  <conditionalFormatting sqref="O6:O30">
    <cfRule type="cellIs" priority="1" operator="equal" dxfId="0">
      <formula>"تخفيض"</formula>
    </cfRule>
    <cfRule type="cellIs" priority="2" operator="equal" dxfId="1">
      <formula>"زيادة"</formula>
    </cfRule>
  </conditionalFormatting>
  <conditionalFormatting sqref="H6:H30">
    <cfRule type="cellIs" priority="3" operator="lessThan" dxfId="2">
      <formula>0</formula>
    </cfRule>
  </conditionalFormatting>
  <dataValidations count="1">
    <dataValidation sqref="B6:B30" showDropDown="0" showInputMessage="0" showErrorMessage="0" allowBlank="1" type="list">
      <formula1>"أسهم,صناديق,سندات,ذهب,أخرى"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2026-10-29T10:18:57Z</dcterms:created>
  <dcterms:modified xmlns:dcterms="http://purl.org/dc/terms/" xmlns:xsi="http://www.w3.org/2001/XMLSchema-instance" xsi:type="dcterms:W3CDTF">2026-10-29T10:18:57Z</dcterms:modified>
</cp:coreProperties>
</file>